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040"/>
  </bookViews>
  <sheets>
    <sheet name="ĐT&amp;PT đội ngũ" sheetId="4" r:id="rId1"/>
  </sheets>
  <externalReferences>
    <externalReference r:id="rId2"/>
  </externalReferences>
  <definedNames>
    <definedName name="_xlnm.Print_Titles" localSheetId="0">'ĐT&amp;PT đội ngũ'!$4:$4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4" l="1"/>
  <c r="I43" i="4" s="1"/>
  <c r="I42" i="4" s="1"/>
  <c r="G44" i="4"/>
  <c r="G43" i="4" s="1"/>
  <c r="G42" i="4" s="1"/>
  <c r="F44" i="4"/>
  <c r="F43" i="4" s="1"/>
  <c r="F42" i="4" s="1"/>
  <c r="E44" i="4"/>
  <c r="D44" i="4"/>
  <c r="D43" i="4" s="1"/>
  <c r="D42" i="4" s="1"/>
  <c r="C44" i="4"/>
  <c r="H43" i="4"/>
  <c r="H42" i="4" s="1"/>
  <c r="E43" i="4"/>
  <c r="E42" i="4" s="1"/>
  <c r="C43" i="4"/>
  <c r="C42" i="4" s="1"/>
  <c r="H38" i="4"/>
  <c r="H31" i="4"/>
  <c r="G31" i="4"/>
  <c r="G26" i="4"/>
  <c r="H21" i="4"/>
  <c r="G21" i="4"/>
  <c r="F21" i="4"/>
  <c r="H20" i="4"/>
  <c r="G20" i="4"/>
  <c r="F20" i="4"/>
  <c r="H19" i="4"/>
  <c r="D13" i="4"/>
  <c r="I5" i="4"/>
  <c r="F5" i="4"/>
  <c r="F3" i="4" s="1"/>
  <c r="E5" i="4"/>
  <c r="D5" i="4"/>
  <c r="D47" i="4" s="1"/>
  <c r="C5" i="4"/>
  <c r="I47" i="4" l="1"/>
  <c r="F47" i="4"/>
  <c r="H5" i="4"/>
  <c r="H47" i="4" s="1"/>
  <c r="C47" i="4"/>
  <c r="G5" i="4"/>
  <c r="G47" i="4" s="1"/>
  <c r="D3" i="4"/>
  <c r="E47" i="4"/>
  <c r="E3" i="4"/>
</calcChain>
</file>

<file path=xl/sharedStrings.xml><?xml version="1.0" encoding="utf-8"?>
<sst xmlns="http://schemas.openxmlformats.org/spreadsheetml/2006/main" count="60" uniqueCount="60">
  <si>
    <t>STT</t>
  </si>
  <si>
    <t>Nội dung</t>
  </si>
  <si>
    <t>Năm 2019</t>
  </si>
  <si>
    <t>Năm 2020</t>
  </si>
  <si>
    <t>Năm 2021</t>
  </si>
  <si>
    <t>Năm 2022</t>
  </si>
  <si>
    <t>I</t>
  </si>
  <si>
    <t>Kinh phí các lớp bồi dưỡng ngắn hạn</t>
  </si>
  <si>
    <t>Lớp bồi dưỡng nghiệp vụ sư phạm</t>
  </si>
  <si>
    <t>Lớp bồi dưỡng nghiệp vụ thanh tra giáo dục</t>
  </si>
  <si>
    <t>Lớp bồi dưỡng theo tiêu chuẩn chức danh nghề nghiệp GVC hạng II</t>
  </si>
  <si>
    <t>Lớp bồi dưỡng theo tiêu chuẩn chức danh nghề nghiệp giảng viên cao cấp</t>
  </si>
  <si>
    <t>Lớp tập huấn"Nâng cao năng lực QT ĐH đảm bảo CL của Bộ GDĐT"</t>
  </si>
  <si>
    <t>Lớp bồi dưỡng nghiệp vụ báo chí và quản lý trang điện tử</t>
  </si>
  <si>
    <t>Lớp bồi dưỡng tiếng anh theo Đề án ngoại ngữ</t>
  </si>
  <si>
    <t>Lớp bồi dưỡng theo chuẩn chức danh nghề nghiệp giảng viên hạng III</t>
  </si>
  <si>
    <t>Lớp quản lý cấp vụ</t>
  </si>
  <si>
    <t>Lớp cán bộ quản lý khoa, phòng, ban</t>
  </si>
  <si>
    <t>Lớp bồi dưỡng kiến thức quản lý nhà nước ngạch chuyên viên chính</t>
  </si>
  <si>
    <t>Lớp lý luận chính trị cao cấp</t>
  </si>
  <si>
    <t>Lớp bồi dưỡng nghiệp vụ soạn thảo văn bản văn thư lưu trữ</t>
  </si>
  <si>
    <t>Khóa tập huấn tự đánh giá, viết báo cáo, xây dựng chương trình đào tạo</t>
  </si>
  <si>
    <t>Khóa tập huấn nghiệp vụ tiếp công dân, xử lý đơn thư giải quyết khiếu nại tố cáo</t>
  </si>
  <si>
    <t>Lớp Trung cấp Lý luận chính trị - Hành chính</t>
  </si>
  <si>
    <t>Lớp bồi dưỡng kỹ năng văn hóa ứng xử, giao tiếp</t>
  </si>
  <si>
    <t>Lớp tin học văn phòng cho nhân viên hành chính</t>
  </si>
  <si>
    <t>Lớp nghiệp vụ Đấu thầu qua mạng</t>
  </si>
  <si>
    <t>Lớp hoàn chỉnh cao cấp lý luận chính trị</t>
  </si>
  <si>
    <t>Khóa học chứng chỉ chức danh nghề nghiệp</t>
  </si>
  <si>
    <t>Lớp đấu thầu cơ bản</t>
  </si>
  <si>
    <t>II</t>
  </si>
  <si>
    <t>Kinh phí đào tạo bồi dưỡng dài hạn</t>
  </si>
  <si>
    <t>Trong nước</t>
  </si>
  <si>
    <t>Học cao học &amp; NCS (ngoài trường)</t>
  </si>
  <si>
    <t>Học cao học &amp; NCS (tại trường)</t>
  </si>
  <si>
    <t>Nước ngoài</t>
  </si>
  <si>
    <t>Cộng</t>
  </si>
  <si>
    <t>Phòng Kế hoạch Tài chính</t>
  </si>
  <si>
    <t>Người lập</t>
  </si>
  <si>
    <t>Phạm Thị Thu Thủy</t>
  </si>
  <si>
    <t>Cao Thu Hoài</t>
  </si>
  <si>
    <t>Năm 2023</t>
  </si>
  <si>
    <t>Năm 2024</t>
  </si>
  <si>
    <t>Lớp huấn luyện nghiệm vụ cứu hộ cứu nạn, PCCC cho cán bộ</t>
  </si>
  <si>
    <t>Lớp đào tạo trọng tài Châu á</t>
  </si>
  <si>
    <t>Lớp nghiệp vụ báo chí và xuất bản</t>
  </si>
  <si>
    <t>Lớp kỹ năng viết báo cáo</t>
  </si>
  <si>
    <t>Lớp kỹ năng điều hành cuộc họp chi viên chức QL</t>
  </si>
  <si>
    <t>Lớp kỹ năng hành chính</t>
  </si>
  <si>
    <t>Lớp nghệ thuật chắm sóc khách hàng</t>
  </si>
  <si>
    <t>Lớp bồi dưỡng chứng chỉ kế toán trưởng</t>
  </si>
  <si>
    <t>Lớp bồi dưỡng công tác kiểm tra, giám sát thi hành kỷ luật Đảng</t>
  </si>
  <si>
    <t>Lớp bồi dưỡng nghiệp vụ kiểm định viên</t>
  </si>
  <si>
    <t>Lớp bồi dưỡng nghiệp vụ QL dự án đầu tư xây dựng công trình</t>
  </si>
  <si>
    <t>Khóa đào tạo giảng viên về đổi mới sáng tạo và sở hữu trí tuệ</t>
  </si>
  <si>
    <t>Khóa bồi dưỡng nghiệp vụ và nghiên cứu thực tế</t>
  </si>
  <si>
    <t>Hà Nội, ngày 31 tháng 12 năm 2024</t>
  </si>
  <si>
    <t>Lớp nghiệp vụ báo chí và tuyên truyền</t>
  </si>
  <si>
    <t>BÁO CÁO CHI NGÂN SÁCH CHO HOẠT ĐỘNG ĐÀO TẠO VÀ PHÁT TRIỂN ĐỘI NGŨ NHÂN VIÊN CỦA TRƯỜNG 
GIAI ĐOẠN 2019 - 2024</t>
  </si>
  <si>
    <t>Đơn vị tính: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</si>
</sst>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2"/>
      <name val=".VnTime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</cellStyleXfs>
  <cellXfs count="33">
    <xf numFmtId="0" fontId="0" fillId="0" borderId="0" xfId="0"/>
    <xf numFmtId="3" fontId="6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3" fontId="8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/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/>
    <xf numFmtId="3" fontId="8" fillId="0" borderId="1" xfId="0" applyNumberFormat="1" applyFont="1" applyBorder="1" applyAlignment="1">
      <alignment vertical="center" wrapText="1"/>
    </xf>
    <xf numFmtId="0" fontId="9" fillId="0" borderId="1" xfId="1" applyFont="1" applyBorder="1"/>
    <xf numFmtId="2" fontId="9" fillId="0" borderId="1" xfId="0" applyNumberFormat="1" applyFont="1" applyBorder="1" applyAlignment="1">
      <alignment vertical="center" wrapText="1"/>
    </xf>
    <xf numFmtId="0" fontId="7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3" fontId="10" fillId="0" borderId="1" xfId="0" applyNumberFormat="1" applyFont="1" applyBorder="1"/>
    <xf numFmtId="0" fontId="10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7" fillId="0" borderId="1" xfId="0" applyFont="1" applyBorder="1"/>
    <xf numFmtId="3" fontId="6" fillId="0" borderId="0" xfId="0" applyNumberFormat="1" applyFont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</cellXfs>
  <cellStyles count="6">
    <cellStyle name="Normal" xfId="0" builtinId="0"/>
    <cellStyle name="Normal 2" xfId="1"/>
    <cellStyle name="Normal 2 2" xfId="5"/>
    <cellStyle name="Normal 3" xfId="2"/>
    <cellStyle name="Normal 5" xfId="3"/>
    <cellStyle name="Normal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e%20toan%20tong%20hop\N&#259;m%202023\T&#7921;%20&#273;&#225;nh%20gi&#225;%20Tr&#432;&#7901;ng%202023\c&#225;c%20l&#7899;p%20b&#7891;i%20d&#432;&#7905;ng%20&#273;&#7871;n%20g&#273;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GĐ 18-22"/>
      <sheetName val="ĐT lại"/>
      <sheetName val="HT HP "/>
      <sheetName val="HT HP 19"/>
    </sheetNames>
    <sheetDataSet>
      <sheetData sheetId="0" refreshError="1"/>
      <sheetData sheetId="1" refreshError="1"/>
      <sheetData sheetId="2" refreshError="1"/>
      <sheetData sheetId="3" refreshError="1">
        <row r="56">
          <cell r="G56">
            <v>622974000</v>
          </cell>
        </row>
        <row r="82">
          <cell r="G82">
            <v>443320000</v>
          </cell>
        </row>
        <row r="100">
          <cell r="G100">
            <v>405560000</v>
          </cell>
        </row>
        <row r="123">
          <cell r="G123">
            <v>288197750</v>
          </cell>
        </row>
      </sheetData>
      <sheetData sheetId="4" refreshError="1">
        <row r="33">
          <cell r="F33">
            <v>498565000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30" workbookViewId="0">
      <selection activeCell="E33" sqref="E33"/>
    </sheetView>
  </sheetViews>
  <sheetFormatPr defaultRowHeight="15.75" x14ac:dyDescent="0.25"/>
  <cols>
    <col min="1" max="1" width="5.140625" style="4" bestFit="1" customWidth="1"/>
    <col min="2" max="2" width="44.42578125" style="4" customWidth="1"/>
    <col min="3" max="3" width="1.7109375" style="7" hidden="1" customWidth="1"/>
    <col min="4" max="7" width="14.28515625" style="7" bestFit="1" customWidth="1"/>
    <col min="8" max="8" width="14.28515625" style="4" bestFit="1" customWidth="1"/>
    <col min="9" max="9" width="14.42578125" style="4" customWidth="1"/>
    <col min="10" max="10" width="11.28515625" style="4" bestFit="1" customWidth="1"/>
    <col min="11" max="256" width="9.140625" style="4"/>
    <col min="257" max="257" width="5.140625" style="4" bestFit="1" customWidth="1"/>
    <col min="258" max="258" width="77.7109375" style="4" customWidth="1"/>
    <col min="259" max="263" width="15.7109375" style="4" customWidth="1"/>
    <col min="264" max="512" width="9.140625" style="4"/>
    <col min="513" max="513" width="5.140625" style="4" bestFit="1" customWidth="1"/>
    <col min="514" max="514" width="77.7109375" style="4" customWidth="1"/>
    <col min="515" max="519" width="15.7109375" style="4" customWidth="1"/>
    <col min="520" max="768" width="9.140625" style="4"/>
    <col min="769" max="769" width="5.140625" style="4" bestFit="1" customWidth="1"/>
    <col min="770" max="770" width="77.7109375" style="4" customWidth="1"/>
    <col min="771" max="775" width="15.7109375" style="4" customWidth="1"/>
    <col min="776" max="1024" width="9.140625" style="4"/>
    <col min="1025" max="1025" width="5.140625" style="4" bestFit="1" customWidth="1"/>
    <col min="1026" max="1026" width="77.7109375" style="4" customWidth="1"/>
    <col min="1027" max="1031" width="15.7109375" style="4" customWidth="1"/>
    <col min="1032" max="1280" width="9.140625" style="4"/>
    <col min="1281" max="1281" width="5.140625" style="4" bestFit="1" customWidth="1"/>
    <col min="1282" max="1282" width="77.7109375" style="4" customWidth="1"/>
    <col min="1283" max="1287" width="15.7109375" style="4" customWidth="1"/>
    <col min="1288" max="1536" width="9.140625" style="4"/>
    <col min="1537" max="1537" width="5.140625" style="4" bestFit="1" customWidth="1"/>
    <col min="1538" max="1538" width="77.7109375" style="4" customWidth="1"/>
    <col min="1539" max="1543" width="15.7109375" style="4" customWidth="1"/>
    <col min="1544" max="1792" width="9.140625" style="4"/>
    <col min="1793" max="1793" width="5.140625" style="4" bestFit="1" customWidth="1"/>
    <col min="1794" max="1794" width="77.7109375" style="4" customWidth="1"/>
    <col min="1795" max="1799" width="15.7109375" style="4" customWidth="1"/>
    <col min="1800" max="2048" width="9.140625" style="4"/>
    <col min="2049" max="2049" width="5.140625" style="4" bestFit="1" customWidth="1"/>
    <col min="2050" max="2050" width="77.7109375" style="4" customWidth="1"/>
    <col min="2051" max="2055" width="15.7109375" style="4" customWidth="1"/>
    <col min="2056" max="2304" width="9.140625" style="4"/>
    <col min="2305" max="2305" width="5.140625" style="4" bestFit="1" customWidth="1"/>
    <col min="2306" max="2306" width="77.7109375" style="4" customWidth="1"/>
    <col min="2307" max="2311" width="15.7109375" style="4" customWidth="1"/>
    <col min="2312" max="2560" width="9.140625" style="4"/>
    <col min="2561" max="2561" width="5.140625" style="4" bestFit="1" customWidth="1"/>
    <col min="2562" max="2562" width="77.7109375" style="4" customWidth="1"/>
    <col min="2563" max="2567" width="15.7109375" style="4" customWidth="1"/>
    <col min="2568" max="2816" width="9.140625" style="4"/>
    <col min="2817" max="2817" width="5.140625" style="4" bestFit="1" customWidth="1"/>
    <col min="2818" max="2818" width="77.7109375" style="4" customWidth="1"/>
    <col min="2819" max="2823" width="15.7109375" style="4" customWidth="1"/>
    <col min="2824" max="3072" width="9.140625" style="4"/>
    <col min="3073" max="3073" width="5.140625" style="4" bestFit="1" customWidth="1"/>
    <col min="3074" max="3074" width="77.7109375" style="4" customWidth="1"/>
    <col min="3075" max="3079" width="15.7109375" style="4" customWidth="1"/>
    <col min="3080" max="3328" width="9.140625" style="4"/>
    <col min="3329" max="3329" width="5.140625" style="4" bestFit="1" customWidth="1"/>
    <col min="3330" max="3330" width="77.7109375" style="4" customWidth="1"/>
    <col min="3331" max="3335" width="15.7109375" style="4" customWidth="1"/>
    <col min="3336" max="3584" width="9.140625" style="4"/>
    <col min="3585" max="3585" width="5.140625" style="4" bestFit="1" customWidth="1"/>
    <col min="3586" max="3586" width="77.7109375" style="4" customWidth="1"/>
    <col min="3587" max="3591" width="15.7109375" style="4" customWidth="1"/>
    <col min="3592" max="3840" width="9.140625" style="4"/>
    <col min="3841" max="3841" width="5.140625" style="4" bestFit="1" customWidth="1"/>
    <col min="3842" max="3842" width="77.7109375" style="4" customWidth="1"/>
    <col min="3843" max="3847" width="15.7109375" style="4" customWidth="1"/>
    <col min="3848" max="4096" width="9.140625" style="4"/>
    <col min="4097" max="4097" width="5.140625" style="4" bestFit="1" customWidth="1"/>
    <col min="4098" max="4098" width="77.7109375" style="4" customWidth="1"/>
    <col min="4099" max="4103" width="15.7109375" style="4" customWidth="1"/>
    <col min="4104" max="4352" width="9.140625" style="4"/>
    <col min="4353" max="4353" width="5.140625" style="4" bestFit="1" customWidth="1"/>
    <col min="4354" max="4354" width="77.7109375" style="4" customWidth="1"/>
    <col min="4355" max="4359" width="15.7109375" style="4" customWidth="1"/>
    <col min="4360" max="4608" width="9.140625" style="4"/>
    <col min="4609" max="4609" width="5.140625" style="4" bestFit="1" customWidth="1"/>
    <col min="4610" max="4610" width="77.7109375" style="4" customWidth="1"/>
    <col min="4611" max="4615" width="15.7109375" style="4" customWidth="1"/>
    <col min="4616" max="4864" width="9.140625" style="4"/>
    <col min="4865" max="4865" width="5.140625" style="4" bestFit="1" customWidth="1"/>
    <col min="4866" max="4866" width="77.7109375" style="4" customWidth="1"/>
    <col min="4867" max="4871" width="15.7109375" style="4" customWidth="1"/>
    <col min="4872" max="5120" width="9.140625" style="4"/>
    <col min="5121" max="5121" width="5.140625" style="4" bestFit="1" customWidth="1"/>
    <col min="5122" max="5122" width="77.7109375" style="4" customWidth="1"/>
    <col min="5123" max="5127" width="15.7109375" style="4" customWidth="1"/>
    <col min="5128" max="5376" width="9.140625" style="4"/>
    <col min="5377" max="5377" width="5.140625" style="4" bestFit="1" customWidth="1"/>
    <col min="5378" max="5378" width="77.7109375" style="4" customWidth="1"/>
    <col min="5379" max="5383" width="15.7109375" style="4" customWidth="1"/>
    <col min="5384" max="5632" width="9.140625" style="4"/>
    <col min="5633" max="5633" width="5.140625" style="4" bestFit="1" customWidth="1"/>
    <col min="5634" max="5634" width="77.7109375" style="4" customWidth="1"/>
    <col min="5635" max="5639" width="15.7109375" style="4" customWidth="1"/>
    <col min="5640" max="5888" width="9.140625" style="4"/>
    <col min="5889" max="5889" width="5.140625" style="4" bestFit="1" customWidth="1"/>
    <col min="5890" max="5890" width="77.7109375" style="4" customWidth="1"/>
    <col min="5891" max="5895" width="15.7109375" style="4" customWidth="1"/>
    <col min="5896" max="6144" width="9.140625" style="4"/>
    <col min="6145" max="6145" width="5.140625" style="4" bestFit="1" customWidth="1"/>
    <col min="6146" max="6146" width="77.7109375" style="4" customWidth="1"/>
    <col min="6147" max="6151" width="15.7109375" style="4" customWidth="1"/>
    <col min="6152" max="6400" width="9.140625" style="4"/>
    <col min="6401" max="6401" width="5.140625" style="4" bestFit="1" customWidth="1"/>
    <col min="6402" max="6402" width="77.7109375" style="4" customWidth="1"/>
    <col min="6403" max="6407" width="15.7109375" style="4" customWidth="1"/>
    <col min="6408" max="6656" width="9.140625" style="4"/>
    <col min="6657" max="6657" width="5.140625" style="4" bestFit="1" customWidth="1"/>
    <col min="6658" max="6658" width="77.7109375" style="4" customWidth="1"/>
    <col min="6659" max="6663" width="15.7109375" style="4" customWidth="1"/>
    <col min="6664" max="6912" width="9.140625" style="4"/>
    <col min="6913" max="6913" width="5.140625" style="4" bestFit="1" customWidth="1"/>
    <col min="6914" max="6914" width="77.7109375" style="4" customWidth="1"/>
    <col min="6915" max="6919" width="15.7109375" style="4" customWidth="1"/>
    <col min="6920" max="7168" width="9.140625" style="4"/>
    <col min="7169" max="7169" width="5.140625" style="4" bestFit="1" customWidth="1"/>
    <col min="7170" max="7170" width="77.7109375" style="4" customWidth="1"/>
    <col min="7171" max="7175" width="15.7109375" style="4" customWidth="1"/>
    <col min="7176" max="7424" width="9.140625" style="4"/>
    <col min="7425" max="7425" width="5.140625" style="4" bestFit="1" customWidth="1"/>
    <col min="7426" max="7426" width="77.7109375" style="4" customWidth="1"/>
    <col min="7427" max="7431" width="15.7109375" style="4" customWidth="1"/>
    <col min="7432" max="7680" width="9.140625" style="4"/>
    <col min="7681" max="7681" width="5.140625" style="4" bestFit="1" customWidth="1"/>
    <col min="7682" max="7682" width="77.7109375" style="4" customWidth="1"/>
    <col min="7683" max="7687" width="15.7109375" style="4" customWidth="1"/>
    <col min="7688" max="7936" width="9.140625" style="4"/>
    <col min="7937" max="7937" width="5.140625" style="4" bestFit="1" customWidth="1"/>
    <col min="7938" max="7938" width="77.7109375" style="4" customWidth="1"/>
    <col min="7939" max="7943" width="15.7109375" style="4" customWidth="1"/>
    <col min="7944" max="8192" width="9.140625" style="4"/>
    <col min="8193" max="8193" width="5.140625" style="4" bestFit="1" customWidth="1"/>
    <col min="8194" max="8194" width="77.7109375" style="4" customWidth="1"/>
    <col min="8195" max="8199" width="15.7109375" style="4" customWidth="1"/>
    <col min="8200" max="8448" width="9.140625" style="4"/>
    <col min="8449" max="8449" width="5.140625" style="4" bestFit="1" customWidth="1"/>
    <col min="8450" max="8450" width="77.7109375" style="4" customWidth="1"/>
    <col min="8451" max="8455" width="15.7109375" style="4" customWidth="1"/>
    <col min="8456" max="8704" width="9.140625" style="4"/>
    <col min="8705" max="8705" width="5.140625" style="4" bestFit="1" customWidth="1"/>
    <col min="8706" max="8706" width="77.7109375" style="4" customWidth="1"/>
    <col min="8707" max="8711" width="15.7109375" style="4" customWidth="1"/>
    <col min="8712" max="8960" width="9.140625" style="4"/>
    <col min="8961" max="8961" width="5.140625" style="4" bestFit="1" customWidth="1"/>
    <col min="8962" max="8962" width="77.7109375" style="4" customWidth="1"/>
    <col min="8963" max="8967" width="15.7109375" style="4" customWidth="1"/>
    <col min="8968" max="9216" width="9.140625" style="4"/>
    <col min="9217" max="9217" width="5.140625" style="4" bestFit="1" customWidth="1"/>
    <col min="9218" max="9218" width="77.7109375" style="4" customWidth="1"/>
    <col min="9219" max="9223" width="15.7109375" style="4" customWidth="1"/>
    <col min="9224" max="9472" width="9.140625" style="4"/>
    <col min="9473" max="9473" width="5.140625" style="4" bestFit="1" customWidth="1"/>
    <col min="9474" max="9474" width="77.7109375" style="4" customWidth="1"/>
    <col min="9475" max="9479" width="15.7109375" style="4" customWidth="1"/>
    <col min="9480" max="9728" width="9.140625" style="4"/>
    <col min="9729" max="9729" width="5.140625" style="4" bestFit="1" customWidth="1"/>
    <col min="9730" max="9730" width="77.7109375" style="4" customWidth="1"/>
    <col min="9731" max="9735" width="15.7109375" style="4" customWidth="1"/>
    <col min="9736" max="9984" width="9.140625" style="4"/>
    <col min="9985" max="9985" width="5.140625" style="4" bestFit="1" customWidth="1"/>
    <col min="9986" max="9986" width="77.7109375" style="4" customWidth="1"/>
    <col min="9987" max="9991" width="15.7109375" style="4" customWidth="1"/>
    <col min="9992" max="10240" width="9.140625" style="4"/>
    <col min="10241" max="10241" width="5.140625" style="4" bestFit="1" customWidth="1"/>
    <col min="10242" max="10242" width="77.7109375" style="4" customWidth="1"/>
    <col min="10243" max="10247" width="15.7109375" style="4" customWidth="1"/>
    <col min="10248" max="10496" width="9.140625" style="4"/>
    <col min="10497" max="10497" width="5.140625" style="4" bestFit="1" customWidth="1"/>
    <col min="10498" max="10498" width="77.7109375" style="4" customWidth="1"/>
    <col min="10499" max="10503" width="15.7109375" style="4" customWidth="1"/>
    <col min="10504" max="10752" width="9.140625" style="4"/>
    <col min="10753" max="10753" width="5.140625" style="4" bestFit="1" customWidth="1"/>
    <col min="10754" max="10754" width="77.7109375" style="4" customWidth="1"/>
    <col min="10755" max="10759" width="15.7109375" style="4" customWidth="1"/>
    <col min="10760" max="11008" width="9.140625" style="4"/>
    <col min="11009" max="11009" width="5.140625" style="4" bestFit="1" customWidth="1"/>
    <col min="11010" max="11010" width="77.7109375" style="4" customWidth="1"/>
    <col min="11011" max="11015" width="15.7109375" style="4" customWidth="1"/>
    <col min="11016" max="11264" width="9.140625" style="4"/>
    <col min="11265" max="11265" width="5.140625" style="4" bestFit="1" customWidth="1"/>
    <col min="11266" max="11266" width="77.7109375" style="4" customWidth="1"/>
    <col min="11267" max="11271" width="15.7109375" style="4" customWidth="1"/>
    <col min="11272" max="11520" width="9.140625" style="4"/>
    <col min="11521" max="11521" width="5.140625" style="4" bestFit="1" customWidth="1"/>
    <col min="11522" max="11522" width="77.7109375" style="4" customWidth="1"/>
    <col min="11523" max="11527" width="15.7109375" style="4" customWidth="1"/>
    <col min="11528" max="11776" width="9.140625" style="4"/>
    <col min="11777" max="11777" width="5.140625" style="4" bestFit="1" customWidth="1"/>
    <col min="11778" max="11778" width="77.7109375" style="4" customWidth="1"/>
    <col min="11779" max="11783" width="15.7109375" style="4" customWidth="1"/>
    <col min="11784" max="12032" width="9.140625" style="4"/>
    <col min="12033" max="12033" width="5.140625" style="4" bestFit="1" customWidth="1"/>
    <col min="12034" max="12034" width="77.7109375" style="4" customWidth="1"/>
    <col min="12035" max="12039" width="15.7109375" style="4" customWidth="1"/>
    <col min="12040" max="12288" width="9.140625" style="4"/>
    <col min="12289" max="12289" width="5.140625" style="4" bestFit="1" customWidth="1"/>
    <col min="12290" max="12290" width="77.7109375" style="4" customWidth="1"/>
    <col min="12291" max="12295" width="15.7109375" style="4" customWidth="1"/>
    <col min="12296" max="12544" width="9.140625" style="4"/>
    <col min="12545" max="12545" width="5.140625" style="4" bestFit="1" customWidth="1"/>
    <col min="12546" max="12546" width="77.7109375" style="4" customWidth="1"/>
    <col min="12547" max="12551" width="15.7109375" style="4" customWidth="1"/>
    <col min="12552" max="12800" width="9.140625" style="4"/>
    <col min="12801" max="12801" width="5.140625" style="4" bestFit="1" customWidth="1"/>
    <col min="12802" max="12802" width="77.7109375" style="4" customWidth="1"/>
    <col min="12803" max="12807" width="15.7109375" style="4" customWidth="1"/>
    <col min="12808" max="13056" width="9.140625" style="4"/>
    <col min="13057" max="13057" width="5.140625" style="4" bestFit="1" customWidth="1"/>
    <col min="13058" max="13058" width="77.7109375" style="4" customWidth="1"/>
    <col min="13059" max="13063" width="15.7109375" style="4" customWidth="1"/>
    <col min="13064" max="13312" width="9.140625" style="4"/>
    <col min="13313" max="13313" width="5.140625" style="4" bestFit="1" customWidth="1"/>
    <col min="13314" max="13314" width="77.7109375" style="4" customWidth="1"/>
    <col min="13315" max="13319" width="15.7109375" style="4" customWidth="1"/>
    <col min="13320" max="13568" width="9.140625" style="4"/>
    <col min="13569" max="13569" width="5.140625" style="4" bestFit="1" customWidth="1"/>
    <col min="13570" max="13570" width="77.7109375" style="4" customWidth="1"/>
    <col min="13571" max="13575" width="15.7109375" style="4" customWidth="1"/>
    <col min="13576" max="13824" width="9.140625" style="4"/>
    <col min="13825" max="13825" width="5.140625" style="4" bestFit="1" customWidth="1"/>
    <col min="13826" max="13826" width="77.7109375" style="4" customWidth="1"/>
    <col min="13827" max="13831" width="15.7109375" style="4" customWidth="1"/>
    <col min="13832" max="14080" width="9.140625" style="4"/>
    <col min="14081" max="14081" width="5.140625" style="4" bestFit="1" customWidth="1"/>
    <col min="14082" max="14082" width="77.7109375" style="4" customWidth="1"/>
    <col min="14083" max="14087" width="15.7109375" style="4" customWidth="1"/>
    <col min="14088" max="14336" width="9.140625" style="4"/>
    <col min="14337" max="14337" width="5.140625" style="4" bestFit="1" customWidth="1"/>
    <col min="14338" max="14338" width="77.7109375" style="4" customWidth="1"/>
    <col min="14339" max="14343" width="15.7109375" style="4" customWidth="1"/>
    <col min="14344" max="14592" width="9.140625" style="4"/>
    <col min="14593" max="14593" width="5.140625" style="4" bestFit="1" customWidth="1"/>
    <col min="14594" max="14594" width="77.7109375" style="4" customWidth="1"/>
    <col min="14595" max="14599" width="15.7109375" style="4" customWidth="1"/>
    <col min="14600" max="14848" width="9.140625" style="4"/>
    <col min="14849" max="14849" width="5.140625" style="4" bestFit="1" customWidth="1"/>
    <col min="14850" max="14850" width="77.7109375" style="4" customWidth="1"/>
    <col min="14851" max="14855" width="15.7109375" style="4" customWidth="1"/>
    <col min="14856" max="15104" width="9.140625" style="4"/>
    <col min="15105" max="15105" width="5.140625" style="4" bestFit="1" customWidth="1"/>
    <col min="15106" max="15106" width="77.7109375" style="4" customWidth="1"/>
    <col min="15107" max="15111" width="15.7109375" style="4" customWidth="1"/>
    <col min="15112" max="15360" width="9.140625" style="4"/>
    <col min="15361" max="15361" width="5.140625" style="4" bestFit="1" customWidth="1"/>
    <col min="15362" max="15362" width="77.7109375" style="4" customWidth="1"/>
    <col min="15363" max="15367" width="15.7109375" style="4" customWidth="1"/>
    <col min="15368" max="15616" width="9.140625" style="4"/>
    <col min="15617" max="15617" width="5.140625" style="4" bestFit="1" customWidth="1"/>
    <col min="15618" max="15618" width="77.7109375" style="4" customWidth="1"/>
    <col min="15619" max="15623" width="15.7109375" style="4" customWidth="1"/>
    <col min="15624" max="15872" width="9.140625" style="4"/>
    <col min="15873" max="15873" width="5.140625" style="4" bestFit="1" customWidth="1"/>
    <col min="15874" max="15874" width="77.7109375" style="4" customWidth="1"/>
    <col min="15875" max="15879" width="15.7109375" style="4" customWidth="1"/>
    <col min="15880" max="16128" width="9.140625" style="4"/>
    <col min="16129" max="16129" width="5.140625" style="4" bestFit="1" customWidth="1"/>
    <col min="16130" max="16130" width="77.7109375" style="4" customWidth="1"/>
    <col min="16131" max="16135" width="15.7109375" style="4" customWidth="1"/>
    <col min="16136" max="16384" width="9.140625" style="4"/>
  </cols>
  <sheetData>
    <row r="1" spans="1:9" ht="40.5" customHeight="1" x14ac:dyDescent="0.25">
      <c r="A1" s="2" t="s">
        <v>58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/>
      <c r="B2" s="6"/>
      <c r="C2" s="6"/>
      <c r="D2" s="6"/>
      <c r="E2" s="6"/>
      <c r="F2" s="6"/>
      <c r="G2" s="6"/>
      <c r="H2" s="6"/>
      <c r="I2" s="6"/>
    </row>
    <row r="3" spans="1:9" x14ac:dyDescent="0.25">
      <c r="D3" s="7">
        <f>D5-D12</f>
        <v>296875000</v>
      </c>
      <c r="E3" s="7">
        <f>E5-E12</f>
        <v>324750000</v>
      </c>
      <c r="F3" s="7">
        <f>F5-F12</f>
        <v>691420000</v>
      </c>
      <c r="G3" s="1" t="s">
        <v>59</v>
      </c>
      <c r="H3" s="1"/>
      <c r="I3" s="1"/>
    </row>
    <row r="4" spans="1:9" s="6" customFormat="1" ht="23.25" customHeight="1" x14ac:dyDescent="0.25">
      <c r="A4" s="8" t="s">
        <v>0</v>
      </c>
      <c r="B4" s="8" t="s">
        <v>1</v>
      </c>
      <c r="C4" s="9"/>
      <c r="D4" s="10" t="s">
        <v>2</v>
      </c>
      <c r="E4" s="10" t="s">
        <v>3</v>
      </c>
      <c r="F4" s="10" t="s">
        <v>4</v>
      </c>
      <c r="G4" s="10" t="s">
        <v>5</v>
      </c>
      <c r="H4" s="10" t="s">
        <v>41</v>
      </c>
      <c r="I4" s="10" t="s">
        <v>42</v>
      </c>
    </row>
    <row r="5" spans="1:9" x14ac:dyDescent="0.25">
      <c r="A5" s="11" t="s">
        <v>6</v>
      </c>
      <c r="B5" s="12" t="s">
        <v>7</v>
      </c>
      <c r="C5" s="13">
        <f>SUM(C6:C32)</f>
        <v>185100000</v>
      </c>
      <c r="D5" s="13">
        <f>SUM(D6:D40)</f>
        <v>690985000</v>
      </c>
      <c r="E5" s="13">
        <f t="shared" ref="E5:I5" si="0">SUM(E6:E40)</f>
        <v>774750000</v>
      </c>
      <c r="F5" s="13">
        <f t="shared" si="0"/>
        <v>691420000</v>
      </c>
      <c r="G5" s="13">
        <f t="shared" si="0"/>
        <v>1025350000</v>
      </c>
      <c r="H5" s="13">
        <f t="shared" si="0"/>
        <v>882465000</v>
      </c>
      <c r="I5" s="13">
        <f t="shared" si="0"/>
        <v>775100000</v>
      </c>
    </row>
    <row r="6" spans="1:9" hidden="1" x14ac:dyDescent="0.25">
      <c r="A6" s="14">
        <v>1</v>
      </c>
      <c r="B6" s="15" t="s">
        <v>8</v>
      </c>
      <c r="C6" s="16">
        <v>6600000</v>
      </c>
      <c r="D6" s="16"/>
      <c r="E6" s="16"/>
      <c r="F6" s="16"/>
      <c r="G6" s="16"/>
      <c r="H6" s="16"/>
      <c r="I6" s="16"/>
    </row>
    <row r="7" spans="1:9" hidden="1" x14ac:dyDescent="0.25">
      <c r="A7" s="14">
        <v>2</v>
      </c>
      <c r="B7" s="15" t="s">
        <v>9</v>
      </c>
      <c r="C7" s="16">
        <v>6000000</v>
      </c>
      <c r="D7" s="16"/>
      <c r="E7" s="16"/>
      <c r="F7" s="16"/>
      <c r="G7" s="16"/>
      <c r="H7" s="16"/>
      <c r="I7" s="16"/>
    </row>
    <row r="8" spans="1:9" ht="31.5" hidden="1" x14ac:dyDescent="0.25">
      <c r="A8" s="14">
        <v>3</v>
      </c>
      <c r="B8" s="15" t="s">
        <v>10</v>
      </c>
      <c r="C8" s="16">
        <v>47500000</v>
      </c>
      <c r="D8" s="16"/>
      <c r="E8" s="16"/>
      <c r="F8" s="16"/>
      <c r="G8" s="16"/>
      <c r="H8" s="16"/>
      <c r="I8" s="16"/>
    </row>
    <row r="9" spans="1:9" ht="31.5" hidden="1" x14ac:dyDescent="0.25">
      <c r="A9" s="14">
        <v>4</v>
      </c>
      <c r="B9" s="15" t="s">
        <v>11</v>
      </c>
      <c r="C9" s="16">
        <v>99000000</v>
      </c>
      <c r="D9" s="16"/>
      <c r="E9" s="16"/>
      <c r="F9" s="16"/>
      <c r="G9" s="16"/>
      <c r="H9" s="16"/>
      <c r="I9" s="16"/>
    </row>
    <row r="10" spans="1:9" ht="31.5" hidden="1" x14ac:dyDescent="0.25">
      <c r="A10" s="14">
        <v>5</v>
      </c>
      <c r="B10" s="15" t="s">
        <v>12</v>
      </c>
      <c r="C10" s="16">
        <v>12000000</v>
      </c>
      <c r="D10" s="16"/>
      <c r="E10" s="16"/>
      <c r="F10" s="16"/>
      <c r="G10" s="16"/>
      <c r="H10" s="16"/>
      <c r="I10" s="16"/>
    </row>
    <row r="11" spans="1:9" ht="31.5" hidden="1" x14ac:dyDescent="0.25">
      <c r="A11" s="14">
        <v>6</v>
      </c>
      <c r="B11" s="15" t="s">
        <v>13</v>
      </c>
      <c r="C11" s="16">
        <v>14000000</v>
      </c>
      <c r="D11" s="16"/>
      <c r="E11" s="16"/>
      <c r="F11" s="16"/>
      <c r="G11" s="16"/>
      <c r="H11" s="16"/>
      <c r="I11" s="16"/>
    </row>
    <row r="12" spans="1:9" x14ac:dyDescent="0.25">
      <c r="A12" s="14">
        <v>1</v>
      </c>
      <c r="B12" s="15" t="s">
        <v>14</v>
      </c>
      <c r="C12" s="16"/>
      <c r="D12" s="17">
        <v>394110000</v>
      </c>
      <c r="E12" s="16">
        <v>450000000</v>
      </c>
      <c r="F12" s="16"/>
      <c r="G12" s="16">
        <v>336300000</v>
      </c>
      <c r="H12" s="16">
        <v>225000000</v>
      </c>
      <c r="I12" s="16">
        <v>390000000</v>
      </c>
    </row>
    <row r="13" spans="1:9" ht="31.5" x14ac:dyDescent="0.25">
      <c r="A13" s="14">
        <v>2</v>
      </c>
      <c r="B13" s="15" t="s">
        <v>15</v>
      </c>
      <c r="C13" s="16"/>
      <c r="D13" s="17">
        <f>56250000+57375000</f>
        <v>113625000</v>
      </c>
      <c r="E13" s="16">
        <v>92500000</v>
      </c>
      <c r="F13" s="16"/>
      <c r="G13" s="16"/>
      <c r="H13" s="16"/>
      <c r="I13" s="16"/>
    </row>
    <row r="14" spans="1:9" ht="31.5" x14ac:dyDescent="0.25">
      <c r="A14" s="14">
        <v>3</v>
      </c>
      <c r="B14" s="15" t="s">
        <v>53</v>
      </c>
      <c r="C14" s="16"/>
      <c r="D14" s="17">
        <v>39000000</v>
      </c>
      <c r="E14" s="16"/>
      <c r="F14" s="16"/>
      <c r="G14" s="16"/>
      <c r="H14" s="16"/>
      <c r="I14" s="16"/>
    </row>
    <row r="15" spans="1:9" x14ac:dyDescent="0.25">
      <c r="A15" s="14">
        <v>4</v>
      </c>
      <c r="B15" s="18" t="s">
        <v>52</v>
      </c>
      <c r="C15" s="16"/>
      <c r="D15" s="16">
        <v>21900000</v>
      </c>
      <c r="E15" s="16"/>
      <c r="F15" s="16"/>
      <c r="G15" s="16"/>
      <c r="H15" s="16"/>
      <c r="I15" s="16">
        <v>9300000</v>
      </c>
    </row>
    <row r="16" spans="1:9" ht="31.5" x14ac:dyDescent="0.25">
      <c r="A16" s="14">
        <v>5</v>
      </c>
      <c r="B16" s="15" t="s">
        <v>54</v>
      </c>
      <c r="C16" s="16"/>
      <c r="D16" s="16">
        <v>5000000</v>
      </c>
      <c r="E16" s="16"/>
      <c r="F16" s="16"/>
      <c r="G16" s="16"/>
      <c r="H16" s="16"/>
      <c r="I16" s="16"/>
    </row>
    <row r="17" spans="1:9" x14ac:dyDescent="0.25">
      <c r="A17" s="14">
        <v>6</v>
      </c>
      <c r="B17" s="15" t="s">
        <v>55</v>
      </c>
      <c r="C17" s="16"/>
      <c r="D17" s="16">
        <v>34500000</v>
      </c>
      <c r="E17" s="16"/>
      <c r="F17" s="16"/>
      <c r="G17" s="16"/>
      <c r="H17" s="16"/>
      <c r="I17" s="16"/>
    </row>
    <row r="18" spans="1:9" x14ac:dyDescent="0.25">
      <c r="A18" s="14">
        <v>7</v>
      </c>
      <c r="B18" s="15" t="s">
        <v>16</v>
      </c>
      <c r="C18" s="16"/>
      <c r="D18" s="16"/>
      <c r="E18" s="16">
        <v>12000000</v>
      </c>
      <c r="F18" s="16"/>
      <c r="G18" s="16">
        <v>89000000</v>
      </c>
      <c r="H18" s="16"/>
      <c r="I18" s="16"/>
    </row>
    <row r="19" spans="1:9" x14ac:dyDescent="0.25">
      <c r="A19" s="14">
        <v>8</v>
      </c>
      <c r="B19" s="15" t="s">
        <v>17</v>
      </c>
      <c r="C19" s="16"/>
      <c r="D19" s="16"/>
      <c r="E19" s="16">
        <v>96250000</v>
      </c>
      <c r="F19" s="16"/>
      <c r="G19" s="16"/>
      <c r="H19" s="16">
        <f>900000+61200000+900000</f>
        <v>63000000</v>
      </c>
      <c r="I19" s="16"/>
    </row>
    <row r="20" spans="1:9" ht="35.25" customHeight="1" x14ac:dyDescent="0.25">
      <c r="A20" s="14">
        <v>9</v>
      </c>
      <c r="B20" s="15" t="s">
        <v>18</v>
      </c>
      <c r="C20" s="16"/>
      <c r="D20" s="16">
        <v>5600000</v>
      </c>
      <c r="E20" s="16"/>
      <c r="F20" s="16">
        <f>3200000+6400000*2</f>
        <v>16000000</v>
      </c>
      <c r="G20" s="16">
        <f>2600000*15</f>
        <v>39000000</v>
      </c>
      <c r="H20" s="16">
        <f>1400000*3+15600000+15400000</f>
        <v>35200000</v>
      </c>
      <c r="I20" s="16">
        <v>10300000</v>
      </c>
    </row>
    <row r="21" spans="1:9" x14ac:dyDescent="0.25">
      <c r="A21" s="14">
        <v>10</v>
      </c>
      <c r="B21" s="15" t="s">
        <v>19</v>
      </c>
      <c r="C21" s="16"/>
      <c r="D21" s="16">
        <v>77250000</v>
      </c>
      <c r="E21" s="16">
        <v>26650000</v>
      </c>
      <c r="F21" s="16">
        <f>7000000+31460000+31460000+22400000+352800000</f>
        <v>445120000</v>
      </c>
      <c r="G21" s="16">
        <f>39050000+7000000</f>
        <v>46050000</v>
      </c>
      <c r="H21" s="16">
        <f>40740000+226675000</f>
        <v>267415000</v>
      </c>
      <c r="I21" s="16"/>
    </row>
    <row r="22" spans="1:9" ht="31.5" x14ac:dyDescent="0.25">
      <c r="A22" s="14">
        <v>11</v>
      </c>
      <c r="B22" s="15" t="s">
        <v>43</v>
      </c>
      <c r="C22" s="16"/>
      <c r="D22" s="16"/>
      <c r="E22" s="16">
        <v>80850000</v>
      </c>
      <c r="F22" s="16"/>
      <c r="G22" s="16"/>
      <c r="H22" s="16"/>
      <c r="I22" s="16"/>
    </row>
    <row r="23" spans="1:9" ht="31.5" x14ac:dyDescent="0.25">
      <c r="A23" s="14">
        <v>12</v>
      </c>
      <c r="B23" s="15" t="s">
        <v>20</v>
      </c>
      <c r="C23" s="16"/>
      <c r="D23" s="16"/>
      <c r="E23" s="16">
        <v>9000000</v>
      </c>
      <c r="F23" s="16"/>
      <c r="G23" s="16"/>
      <c r="H23" s="16"/>
      <c r="I23" s="16"/>
    </row>
    <row r="24" spans="1:9" ht="31.5" x14ac:dyDescent="0.25">
      <c r="A24" s="14">
        <v>13</v>
      </c>
      <c r="B24" s="15" t="s">
        <v>21</v>
      </c>
      <c r="C24" s="16"/>
      <c r="D24" s="16"/>
      <c r="E24" s="16"/>
      <c r="F24" s="16">
        <v>39000000</v>
      </c>
      <c r="G24" s="16"/>
      <c r="H24" s="16"/>
      <c r="I24" s="16"/>
    </row>
    <row r="25" spans="1:9" ht="31.5" x14ac:dyDescent="0.25">
      <c r="A25" s="14">
        <v>14</v>
      </c>
      <c r="B25" s="15" t="s">
        <v>22</v>
      </c>
      <c r="C25" s="16"/>
      <c r="D25" s="16"/>
      <c r="E25" s="16">
        <v>7500000</v>
      </c>
      <c r="F25" s="16"/>
      <c r="G25" s="16"/>
      <c r="H25" s="16"/>
      <c r="I25" s="16"/>
    </row>
    <row r="26" spans="1:9" x14ac:dyDescent="0.25">
      <c r="A26" s="14">
        <v>15</v>
      </c>
      <c r="B26" s="15" t="s">
        <v>23</v>
      </c>
      <c r="C26" s="16"/>
      <c r="D26" s="16"/>
      <c r="E26" s="16"/>
      <c r="F26" s="16">
        <v>3500000</v>
      </c>
      <c r="G26" s="16">
        <f>273000000+220500000</f>
        <v>493500000</v>
      </c>
      <c r="H26" s="16"/>
      <c r="I26" s="16">
        <v>361000000</v>
      </c>
    </row>
    <row r="27" spans="1:9" ht="31.5" x14ac:dyDescent="0.25">
      <c r="A27" s="14">
        <v>16</v>
      </c>
      <c r="B27" s="15" t="s">
        <v>24</v>
      </c>
      <c r="C27" s="16"/>
      <c r="D27" s="16"/>
      <c r="E27" s="16"/>
      <c r="F27" s="16">
        <v>165000000</v>
      </c>
      <c r="G27" s="16"/>
      <c r="H27" s="16"/>
      <c r="I27" s="16"/>
    </row>
    <row r="28" spans="1:9" x14ac:dyDescent="0.25">
      <c r="A28" s="14">
        <v>17</v>
      </c>
      <c r="B28" s="15" t="s">
        <v>25</v>
      </c>
      <c r="C28" s="16"/>
      <c r="D28" s="16"/>
      <c r="E28" s="16"/>
      <c r="F28" s="16">
        <v>20000000</v>
      </c>
      <c r="G28" s="16"/>
      <c r="H28" s="16"/>
      <c r="I28" s="16"/>
    </row>
    <row r="29" spans="1:9" x14ac:dyDescent="0.25">
      <c r="A29" s="14">
        <v>18</v>
      </c>
      <c r="B29" s="15" t="s">
        <v>26</v>
      </c>
      <c r="C29" s="16"/>
      <c r="D29" s="16"/>
      <c r="E29" s="16"/>
      <c r="F29" s="16">
        <v>2800000</v>
      </c>
      <c r="G29" s="16"/>
      <c r="H29" s="16"/>
      <c r="I29" s="16"/>
    </row>
    <row r="30" spans="1:9" x14ac:dyDescent="0.25">
      <c r="A30" s="14">
        <v>19</v>
      </c>
      <c r="B30" s="19" t="s">
        <v>27</v>
      </c>
      <c r="C30" s="16"/>
      <c r="D30" s="16"/>
      <c r="E30" s="16"/>
      <c r="F30" s="16"/>
      <c r="G30" s="16">
        <v>8700000</v>
      </c>
      <c r="H30" s="16"/>
      <c r="I30" s="16"/>
    </row>
    <row r="31" spans="1:9" x14ac:dyDescent="0.25">
      <c r="A31" s="14">
        <v>20</v>
      </c>
      <c r="B31" s="18" t="s">
        <v>28</v>
      </c>
      <c r="C31" s="16"/>
      <c r="D31" s="16"/>
      <c r="E31" s="16"/>
      <c r="F31" s="16"/>
      <c r="G31" s="16">
        <f>1400000*8</f>
        <v>11200000</v>
      </c>
      <c r="H31" s="16">
        <f>1400000*2+2000000*2</f>
        <v>6800000</v>
      </c>
      <c r="I31" s="16"/>
    </row>
    <row r="32" spans="1:9" x14ac:dyDescent="0.25">
      <c r="A32" s="14">
        <v>21</v>
      </c>
      <c r="B32" s="18" t="s">
        <v>29</v>
      </c>
      <c r="C32" s="16"/>
      <c r="D32" s="16"/>
      <c r="E32" s="16"/>
      <c r="F32" s="16"/>
      <c r="G32" s="16">
        <v>1600000</v>
      </c>
      <c r="H32" s="16"/>
      <c r="I32" s="16"/>
    </row>
    <row r="33" spans="1:9" x14ac:dyDescent="0.25">
      <c r="A33" s="14">
        <v>22</v>
      </c>
      <c r="B33" s="18" t="s">
        <v>44</v>
      </c>
      <c r="C33" s="16"/>
      <c r="D33" s="16"/>
      <c r="E33" s="16"/>
      <c r="F33" s="16"/>
      <c r="G33" s="16"/>
      <c r="H33" s="16">
        <v>10000000</v>
      </c>
      <c r="I33" s="16"/>
    </row>
    <row r="34" spans="1:9" x14ac:dyDescent="0.25">
      <c r="A34" s="14">
        <v>23</v>
      </c>
      <c r="B34" s="18" t="s">
        <v>45</v>
      </c>
      <c r="C34" s="16"/>
      <c r="D34" s="16"/>
      <c r="E34" s="16"/>
      <c r="F34" s="16"/>
      <c r="G34" s="16"/>
      <c r="H34" s="16">
        <v>11400000</v>
      </c>
      <c r="I34" s="16">
        <v>4500000</v>
      </c>
    </row>
    <row r="35" spans="1:9" x14ac:dyDescent="0.25">
      <c r="A35" s="14">
        <v>24</v>
      </c>
      <c r="B35" s="18" t="s">
        <v>46</v>
      </c>
      <c r="C35" s="16"/>
      <c r="D35" s="16"/>
      <c r="E35" s="16"/>
      <c r="F35" s="16"/>
      <c r="G35" s="16"/>
      <c r="H35" s="16">
        <v>47500000</v>
      </c>
      <c r="I35" s="16"/>
    </row>
    <row r="36" spans="1:9" x14ac:dyDescent="0.25">
      <c r="A36" s="14">
        <v>25</v>
      </c>
      <c r="B36" s="18" t="s">
        <v>47</v>
      </c>
      <c r="C36" s="16"/>
      <c r="D36" s="16"/>
      <c r="E36" s="16"/>
      <c r="F36" s="16"/>
      <c r="G36" s="16"/>
      <c r="H36" s="16">
        <v>54000000</v>
      </c>
      <c r="I36" s="16"/>
    </row>
    <row r="37" spans="1:9" x14ac:dyDescent="0.25">
      <c r="A37" s="14">
        <v>26</v>
      </c>
      <c r="B37" s="18" t="s">
        <v>48</v>
      </c>
      <c r="C37" s="16"/>
      <c r="D37" s="16"/>
      <c r="E37" s="16"/>
      <c r="F37" s="16"/>
      <c r="G37" s="16"/>
      <c r="H37" s="16">
        <v>65000000</v>
      </c>
      <c r="I37" s="16"/>
    </row>
    <row r="38" spans="1:9" x14ac:dyDescent="0.25">
      <c r="A38" s="14">
        <v>27</v>
      </c>
      <c r="B38" s="18" t="s">
        <v>49</v>
      </c>
      <c r="C38" s="16"/>
      <c r="D38" s="16"/>
      <c r="E38" s="16"/>
      <c r="F38" s="16"/>
      <c r="G38" s="16"/>
      <c r="H38" s="16">
        <f>42750000+40000000</f>
        <v>82750000</v>
      </c>
      <c r="I38" s="16"/>
    </row>
    <row r="39" spans="1:9" x14ac:dyDescent="0.25">
      <c r="A39" s="14">
        <v>28</v>
      </c>
      <c r="B39" s="18" t="s">
        <v>50</v>
      </c>
      <c r="C39" s="16"/>
      <c r="D39" s="16"/>
      <c r="E39" s="16"/>
      <c r="F39" s="16"/>
      <c r="G39" s="16"/>
      <c r="H39" s="16">
        <v>1400000</v>
      </c>
      <c r="I39" s="16"/>
    </row>
    <row r="40" spans="1:9" ht="31.5" x14ac:dyDescent="0.25">
      <c r="A40" s="14">
        <v>29</v>
      </c>
      <c r="B40" s="15" t="s">
        <v>51</v>
      </c>
      <c r="C40" s="16"/>
      <c r="D40" s="16"/>
      <c r="E40" s="16"/>
      <c r="F40" s="16"/>
      <c r="G40" s="16"/>
      <c r="H40" s="16">
        <v>13000000</v>
      </c>
      <c r="I40" s="16"/>
    </row>
    <row r="41" spans="1:9" x14ac:dyDescent="0.25">
      <c r="A41" s="14">
        <v>30</v>
      </c>
      <c r="B41" s="15" t="s">
        <v>57</v>
      </c>
      <c r="C41" s="16"/>
      <c r="D41" s="16"/>
      <c r="E41" s="16"/>
      <c r="F41" s="16"/>
      <c r="G41" s="16"/>
      <c r="H41" s="16"/>
      <c r="I41" s="16">
        <v>6000000</v>
      </c>
    </row>
    <row r="42" spans="1:9" s="20" customFormat="1" x14ac:dyDescent="0.25">
      <c r="A42" s="11" t="s">
        <v>30</v>
      </c>
      <c r="B42" s="12" t="s">
        <v>31</v>
      </c>
      <c r="C42" s="13">
        <f>C43+C46</f>
        <v>1129404000</v>
      </c>
      <c r="D42" s="13">
        <f>D43+D46</f>
        <v>965095000</v>
      </c>
      <c r="E42" s="13">
        <f>E43+E46</f>
        <v>618820000</v>
      </c>
      <c r="F42" s="13">
        <f>F43+F46</f>
        <v>619035000</v>
      </c>
      <c r="G42" s="13">
        <f>G43+G46</f>
        <v>594422750</v>
      </c>
      <c r="H42" s="13">
        <f t="shared" ref="H42:I42" si="1">H43+H46</f>
        <v>462061000</v>
      </c>
      <c r="I42" s="13">
        <f t="shared" si="1"/>
        <v>845555000</v>
      </c>
    </row>
    <row r="43" spans="1:9" s="24" customFormat="1" x14ac:dyDescent="0.25">
      <c r="A43" s="21">
        <v>1</v>
      </c>
      <c r="B43" s="22" t="s">
        <v>32</v>
      </c>
      <c r="C43" s="23">
        <f>C44+C45</f>
        <v>1129404000</v>
      </c>
      <c r="D43" s="23">
        <f>D44+D45</f>
        <v>965095000</v>
      </c>
      <c r="E43" s="23">
        <f>E44+E45</f>
        <v>618820000</v>
      </c>
      <c r="F43" s="23">
        <f>F44+F45</f>
        <v>619035000</v>
      </c>
      <c r="G43" s="23">
        <f>G44+G45</f>
        <v>594422750</v>
      </c>
      <c r="H43" s="23">
        <f t="shared" ref="H43:I43" si="2">H44+H45</f>
        <v>462061000</v>
      </c>
      <c r="I43" s="23">
        <f t="shared" si="2"/>
        <v>845555000</v>
      </c>
    </row>
    <row r="44" spans="1:9" s="20" customFormat="1" x14ac:dyDescent="0.25">
      <c r="A44" s="25"/>
      <c r="B44" s="26" t="s">
        <v>33</v>
      </c>
      <c r="C44" s="16">
        <f>'[1]HT HP '!G56</f>
        <v>622974000</v>
      </c>
      <c r="D44" s="16">
        <f>'[1]HT HP 19'!F33</f>
        <v>498565000</v>
      </c>
      <c r="E44" s="16">
        <f>'[1]HT HP '!G82</f>
        <v>443320000</v>
      </c>
      <c r="F44" s="16">
        <f>'[1]HT HP '!G100</f>
        <v>405560000</v>
      </c>
      <c r="G44" s="16">
        <f>'[1]HT HP '!G123</f>
        <v>288197750</v>
      </c>
      <c r="H44" s="16">
        <v>185236000</v>
      </c>
      <c r="I44" s="16">
        <f>36250000+152685000+18125000+18125000+41000000+17000000+17625000+23000000+10435000*2</f>
        <v>344680000</v>
      </c>
    </row>
    <row r="45" spans="1:9" s="20" customFormat="1" x14ac:dyDescent="0.25">
      <c r="A45" s="25"/>
      <c r="B45" s="26" t="s">
        <v>34</v>
      </c>
      <c r="C45" s="16">
        <v>506430000</v>
      </c>
      <c r="D45" s="16">
        <v>466530000</v>
      </c>
      <c r="E45" s="16">
        <v>175500000</v>
      </c>
      <c r="F45" s="16">
        <v>213475000</v>
      </c>
      <c r="G45" s="16">
        <v>306225000</v>
      </c>
      <c r="H45" s="16">
        <v>276825000</v>
      </c>
      <c r="I45" s="16">
        <v>500875000</v>
      </c>
    </row>
    <row r="46" spans="1:9" s="24" customFormat="1" x14ac:dyDescent="0.25">
      <c r="A46" s="21">
        <v>2</v>
      </c>
      <c r="B46" s="22" t="s">
        <v>35</v>
      </c>
      <c r="C46" s="23"/>
      <c r="D46" s="23"/>
      <c r="E46" s="23"/>
      <c r="F46" s="23"/>
      <c r="G46" s="23"/>
      <c r="H46" s="23"/>
      <c r="I46" s="23"/>
    </row>
    <row r="47" spans="1:9" s="20" customFormat="1" x14ac:dyDescent="0.25">
      <c r="A47" s="27"/>
      <c r="B47" s="25" t="s">
        <v>36</v>
      </c>
      <c r="C47" s="13">
        <f t="shared" ref="C47:I47" si="3">C5+C42</f>
        <v>1314504000</v>
      </c>
      <c r="D47" s="13">
        <f t="shared" si="3"/>
        <v>1656080000</v>
      </c>
      <c r="E47" s="13">
        <f t="shared" si="3"/>
        <v>1393570000</v>
      </c>
      <c r="F47" s="13">
        <f t="shared" si="3"/>
        <v>1310455000</v>
      </c>
      <c r="G47" s="13">
        <f t="shared" si="3"/>
        <v>1619772750</v>
      </c>
      <c r="H47" s="13">
        <f t="shared" si="3"/>
        <v>1344526000</v>
      </c>
      <c r="I47" s="13">
        <f t="shared" si="3"/>
        <v>1620655000</v>
      </c>
    </row>
    <row r="49" spans="2:8" x14ac:dyDescent="0.25">
      <c r="F49" s="28" t="s">
        <v>56</v>
      </c>
      <c r="G49" s="28"/>
      <c r="H49" s="28"/>
    </row>
    <row r="50" spans="2:8" s="20" customFormat="1" x14ac:dyDescent="0.25">
      <c r="B50" s="6" t="s">
        <v>37</v>
      </c>
      <c r="C50" s="29"/>
      <c r="D50" s="29"/>
      <c r="F50" s="30" t="s">
        <v>38</v>
      </c>
      <c r="G50" s="30"/>
      <c r="H50" s="30"/>
    </row>
    <row r="54" spans="2:8" x14ac:dyDescent="0.25">
      <c r="B54" s="31" t="s">
        <v>39</v>
      </c>
      <c r="F54" s="32" t="s">
        <v>40</v>
      </c>
      <c r="G54" s="32"/>
      <c r="H54" s="32"/>
    </row>
  </sheetData>
  <mergeCells count="5">
    <mergeCell ref="F54:H54"/>
    <mergeCell ref="A1:I1"/>
    <mergeCell ref="F49:H49"/>
    <mergeCell ref="F50:H50"/>
    <mergeCell ref="G3:I3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ĐT&amp;PT đội ngũ</vt:lpstr>
      <vt:lpstr>'ĐT&amp;PT đội ngũ'!Print_Titles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HoaiKTTV</dc:creator>
  <cp:lastModifiedBy>User</cp:lastModifiedBy>
  <cp:lastPrinted>2025-01-04T07:49:50Z</cp:lastPrinted>
  <dcterms:created xsi:type="dcterms:W3CDTF">2023-06-15T07:54:52Z</dcterms:created>
  <dcterms:modified xsi:type="dcterms:W3CDTF">2025-01-04T10:02:11Z</dcterms:modified>
</cp:coreProperties>
</file>