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LOAN\Số liệu gửi lên trường chuẩn\"/>
    </mc:Choice>
  </mc:AlternateContent>
  <bookViews>
    <workbookView xWindow="0" yWindow="0" windowWidth="19200" windowHeight="9090" tabRatio="964" firstSheet="1" activeTab="6"/>
  </bookViews>
  <sheets>
    <sheet name="B7. So SV theo ky" sheetId="9" r:id="rId1"/>
    <sheet name="B8. ĐTB theo hoc ky" sheetId="10" r:id="rId2"/>
    <sheet name="B9. SV Tot nghiep" sheetId="11" r:id="rId3"/>
    <sheet name="B10.1. Tình trạng VL" sheetId="21" r:id="rId4"/>
    <sheet name="B12. Doi sanh SVTN" sheetId="14" r:id="rId5"/>
    <sheet name=" B12.1 Thống kê sô SVĐH,QH,TGTN" sheetId="18" r:id="rId6"/>
    <sheet name="B13. Đối sánh SVTN,NCKH" sheetId="23" r:id="rId7"/>
    <sheet name="B14. Đối sánh mức độ hài lòng" sheetId="26" r:id="rId8"/>
  </sheets>
  <definedNames>
    <definedName name="_ftn1" localSheetId="4">'B12. Doi sanh SVTN'!#REF!</definedName>
    <definedName name="_ftn2" localSheetId="4">'B12. Doi sanh SVTN'!#REF!</definedName>
    <definedName name="_ftn3" localSheetId="4">'B12. Doi sanh SVTN'!#REF!</definedName>
    <definedName name="_ftn4" localSheetId="4">'B12. Doi sanh SVTN'!#REF!</definedName>
    <definedName name="_ftn5" localSheetId="4">'B12. Doi sanh SVTN'!#REF!</definedName>
    <definedName name="_ftn6" localSheetId="4">'B12. Doi sanh SVTN'!#REF!</definedName>
    <definedName name="_ftnref1" localSheetId="4">'B12. Doi sanh SVTN'!$E$6</definedName>
    <definedName name="_ftnref2" localSheetId="4">'B12. Doi sanh SVTN'!$F$6</definedName>
    <definedName name="_ftnref3" localSheetId="4">'B12. Doi sanh SVTN'!$I$6</definedName>
    <definedName name="_ftnref4" localSheetId="4">'B12. Doi sanh SVTN'!$J$6</definedName>
    <definedName name="_ftnref5" localSheetId="4">'B12. Doi sanh SVTN'!$M$6</definedName>
    <definedName name="_ftnref6" localSheetId="4">'B12. Doi sanh SVTN'!$N$6</definedName>
    <definedName name="_xlnm.Print_Area" localSheetId="2">'B9. SV Tot nghiep'!$A$1:$K$33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21" i="11" l="1"/>
  <c r="I121" i="11"/>
  <c r="H121" i="11"/>
  <c r="G121" i="11"/>
  <c r="F121" i="11"/>
  <c r="J119" i="11"/>
  <c r="I119" i="11"/>
  <c r="H119" i="11"/>
  <c r="G119" i="11"/>
  <c r="F119" i="11"/>
  <c r="J117" i="11"/>
  <c r="I117" i="11"/>
  <c r="H117" i="11"/>
  <c r="G117" i="11"/>
  <c r="F117" i="11"/>
  <c r="J115" i="11"/>
  <c r="I115" i="11"/>
  <c r="H115" i="11"/>
  <c r="G115" i="11"/>
  <c r="F115" i="11"/>
  <c r="J113" i="11"/>
  <c r="I113" i="11"/>
  <c r="H113" i="11"/>
  <c r="G113" i="11"/>
  <c r="F113" i="11"/>
  <c r="J103" i="11"/>
  <c r="I103" i="11"/>
  <c r="H103" i="11"/>
  <c r="G103" i="11"/>
  <c r="F103" i="11"/>
  <c r="J101" i="11"/>
  <c r="I101" i="11"/>
  <c r="H101" i="11"/>
  <c r="G101" i="11"/>
  <c r="F101" i="11"/>
  <c r="J99" i="11"/>
  <c r="I99" i="11"/>
  <c r="H99" i="11"/>
  <c r="G99" i="11"/>
  <c r="F99" i="11"/>
  <c r="J97" i="11"/>
  <c r="I97" i="11"/>
  <c r="H97" i="11"/>
  <c r="G97" i="11"/>
  <c r="F97" i="11"/>
  <c r="J95" i="11"/>
  <c r="I95" i="11"/>
  <c r="H95" i="11"/>
  <c r="G95" i="11"/>
  <c r="F95" i="11"/>
  <c r="J85" i="11"/>
  <c r="I85" i="11"/>
  <c r="H85" i="11"/>
  <c r="G85" i="11"/>
  <c r="F85" i="11"/>
  <c r="J83" i="11"/>
  <c r="I83" i="11"/>
  <c r="H83" i="11"/>
  <c r="G83" i="11"/>
  <c r="F83" i="11"/>
  <c r="J81" i="11"/>
  <c r="I81" i="11"/>
  <c r="H81" i="11"/>
  <c r="G81" i="11"/>
  <c r="F81" i="11"/>
  <c r="J79" i="11"/>
  <c r="I79" i="11"/>
  <c r="H79" i="11"/>
  <c r="G79" i="11"/>
  <c r="F79" i="11"/>
  <c r="J77" i="11"/>
  <c r="I77" i="11"/>
  <c r="H77" i="11"/>
  <c r="G77" i="11"/>
  <c r="F77" i="11"/>
  <c r="J67" i="11"/>
  <c r="I67" i="11"/>
  <c r="H67" i="11"/>
  <c r="G67" i="11"/>
  <c r="F67" i="11"/>
  <c r="J65" i="11"/>
  <c r="I65" i="11"/>
  <c r="H65" i="11"/>
  <c r="G65" i="11"/>
  <c r="F65" i="11"/>
  <c r="J63" i="11"/>
  <c r="I63" i="11"/>
  <c r="H63" i="11"/>
  <c r="G63" i="11"/>
  <c r="F63" i="11"/>
  <c r="J61" i="11"/>
  <c r="I61" i="11"/>
  <c r="H61" i="11"/>
  <c r="G61" i="11"/>
  <c r="F61" i="11"/>
  <c r="J59" i="11"/>
  <c r="I59" i="11"/>
  <c r="H59" i="11"/>
  <c r="G59" i="11"/>
  <c r="F59" i="11"/>
  <c r="J49" i="11"/>
  <c r="I49" i="11"/>
  <c r="H49" i="11"/>
  <c r="G49" i="11"/>
  <c r="F49" i="11"/>
  <c r="J47" i="11"/>
  <c r="I47" i="11"/>
  <c r="H47" i="11"/>
  <c r="G47" i="11"/>
  <c r="F47" i="11"/>
  <c r="J45" i="11"/>
  <c r="I45" i="11"/>
  <c r="H45" i="11"/>
  <c r="G45" i="11"/>
  <c r="F45" i="11"/>
  <c r="J43" i="11"/>
  <c r="I43" i="11"/>
  <c r="H43" i="11"/>
  <c r="G43" i="11"/>
  <c r="F43" i="11"/>
  <c r="J41" i="11"/>
  <c r="I41" i="11"/>
  <c r="H41" i="11"/>
  <c r="G41" i="11"/>
  <c r="F41" i="11"/>
  <c r="D7" i="11" l="1"/>
  <c r="B40" i="18" l="1"/>
  <c r="B39" i="18"/>
  <c r="B38" i="18"/>
  <c r="B37" i="18"/>
  <c r="B55" i="18"/>
  <c r="B54" i="18"/>
  <c r="B53" i="18"/>
  <c r="B52" i="18"/>
  <c r="B51" i="18"/>
  <c r="B41" i="18"/>
  <c r="B27" i="18"/>
  <c r="B26" i="18"/>
  <c r="B25" i="18"/>
  <c r="B24" i="18"/>
  <c r="B23" i="18"/>
  <c r="B9" i="18"/>
  <c r="B10" i="18"/>
  <c r="B11" i="18"/>
  <c r="B12" i="18"/>
  <c r="B98" i="18"/>
  <c r="B97" i="18"/>
  <c r="B96" i="18"/>
  <c r="B95" i="18"/>
  <c r="B94" i="18"/>
  <c r="B84" i="18"/>
  <c r="B83" i="18"/>
  <c r="B82" i="18"/>
  <c r="B81" i="18"/>
  <c r="B80" i="18"/>
  <c r="B69" i="18"/>
  <c r="B68" i="18"/>
  <c r="B67" i="18"/>
  <c r="B66" i="18"/>
  <c r="B65" i="18"/>
  <c r="B8" i="18"/>
  <c r="K6" i="11"/>
  <c r="K7" i="11" s="1"/>
  <c r="G6" i="14" s="1"/>
  <c r="C7" i="11"/>
  <c r="E7" i="11"/>
  <c r="F7" i="11"/>
  <c r="G7" i="11"/>
  <c r="H7" i="11"/>
  <c r="I7" i="11"/>
  <c r="J7" i="11"/>
  <c r="K8" i="11"/>
  <c r="K9" i="11" s="1"/>
  <c r="G7" i="14" s="1"/>
  <c r="C9" i="11"/>
  <c r="D9" i="11"/>
  <c r="E9" i="11"/>
  <c r="F9" i="11"/>
  <c r="G9" i="11"/>
  <c r="H9" i="11"/>
  <c r="I9" i="11"/>
  <c r="J9" i="11"/>
  <c r="K10" i="11"/>
  <c r="K11" i="11" s="1"/>
  <c r="G8" i="14" s="1"/>
  <c r="C11" i="11"/>
  <c r="D11" i="11"/>
  <c r="E11" i="11"/>
  <c r="F11" i="11"/>
  <c r="G11" i="11"/>
  <c r="H11" i="11"/>
  <c r="I11" i="11"/>
  <c r="J11" i="11"/>
  <c r="K12" i="11"/>
  <c r="K13" i="11" s="1"/>
  <c r="G9" i="14" s="1"/>
  <c r="C13" i="11"/>
  <c r="C9" i="14" s="1"/>
  <c r="D13" i="11"/>
  <c r="E13" i="11"/>
  <c r="F13" i="11"/>
  <c r="G13" i="11"/>
  <c r="H13" i="11"/>
  <c r="I13" i="11"/>
  <c r="J13" i="11"/>
  <c r="K14" i="11"/>
  <c r="K15" i="11" s="1"/>
  <c r="G10" i="14" s="1"/>
  <c r="C15" i="11"/>
  <c r="D15" i="11"/>
  <c r="E15" i="11"/>
  <c r="F15" i="11"/>
  <c r="G15" i="11"/>
  <c r="H15" i="11"/>
  <c r="I15" i="11"/>
  <c r="J15" i="11"/>
  <c r="D121" i="11"/>
  <c r="E121" i="11"/>
  <c r="K120" i="11"/>
  <c r="K121" i="11"/>
  <c r="G87" i="14" s="1"/>
  <c r="C121" i="11"/>
  <c r="C87" i="14" s="1"/>
  <c r="D119" i="11"/>
  <c r="E119" i="11"/>
  <c r="K118" i="11"/>
  <c r="K119" i="11" s="1"/>
  <c r="G86" i="14" s="1"/>
  <c r="C119" i="11"/>
  <c r="D117" i="11"/>
  <c r="E117" i="11"/>
  <c r="K116" i="11"/>
  <c r="K117" i="11" s="1"/>
  <c r="G85" i="14" s="1"/>
  <c r="C117" i="11"/>
  <c r="D115" i="11"/>
  <c r="E115" i="11"/>
  <c r="K114" i="11"/>
  <c r="K115" i="11" s="1"/>
  <c r="G84" i="14" s="1"/>
  <c r="C115" i="11"/>
  <c r="D113" i="11"/>
  <c r="E113" i="11"/>
  <c r="K112" i="11"/>
  <c r="K113" i="11" s="1"/>
  <c r="G83" i="14" s="1"/>
  <c r="C113" i="11"/>
  <c r="D103" i="11"/>
  <c r="E103" i="11"/>
  <c r="K102" i="11"/>
  <c r="K103" i="11" s="1"/>
  <c r="G74" i="14" s="1"/>
  <c r="C103" i="11"/>
  <c r="D101" i="11"/>
  <c r="E101" i="11"/>
  <c r="K100" i="11"/>
  <c r="K101" i="11" s="1"/>
  <c r="G73" i="14" s="1"/>
  <c r="C101" i="11"/>
  <c r="D99" i="11"/>
  <c r="E99" i="11"/>
  <c r="K98" i="11"/>
  <c r="K99" i="11" s="1"/>
  <c r="G72" i="14" s="1"/>
  <c r="C99" i="11"/>
  <c r="D97" i="11"/>
  <c r="E97" i="11"/>
  <c r="K96" i="11"/>
  <c r="K97" i="11" s="1"/>
  <c r="G71" i="14" s="1"/>
  <c r="C97" i="11"/>
  <c r="D95" i="11"/>
  <c r="E95" i="11"/>
  <c r="K94" i="11"/>
  <c r="K95" i="11" s="1"/>
  <c r="G70" i="14" s="1"/>
  <c r="C95" i="11"/>
  <c r="D85" i="11"/>
  <c r="E85" i="11"/>
  <c r="K84" i="11"/>
  <c r="K85" i="11" s="1"/>
  <c r="G62" i="14" s="1"/>
  <c r="C85" i="11"/>
  <c r="D83" i="11"/>
  <c r="E83" i="11"/>
  <c r="K82" i="11"/>
  <c r="C83" i="11"/>
  <c r="D81" i="11"/>
  <c r="E81" i="11"/>
  <c r="K80" i="11"/>
  <c r="K81" i="11" s="1"/>
  <c r="G60" i="14" s="1"/>
  <c r="C81" i="11"/>
  <c r="D79" i="11"/>
  <c r="E79" i="11"/>
  <c r="K78" i="11"/>
  <c r="K79" i="11" s="1"/>
  <c r="G59" i="14" s="1"/>
  <c r="C79" i="11"/>
  <c r="D77" i="11"/>
  <c r="E77" i="11"/>
  <c r="K76" i="11"/>
  <c r="K77" i="11" s="1"/>
  <c r="G58" i="14" s="1"/>
  <c r="C77" i="11"/>
  <c r="D67" i="11"/>
  <c r="E67" i="11"/>
  <c r="K66" i="11"/>
  <c r="K67" i="11" s="1"/>
  <c r="G50" i="14" s="1"/>
  <c r="C67" i="11"/>
  <c r="D65" i="11"/>
  <c r="E65" i="11"/>
  <c r="K64" i="11"/>
  <c r="K65" i="11" s="1"/>
  <c r="G49" i="14" s="1"/>
  <c r="C65" i="11"/>
  <c r="D63" i="11"/>
  <c r="E63" i="11"/>
  <c r="K62" i="11"/>
  <c r="K63" i="11" s="1"/>
  <c r="G48" i="14" s="1"/>
  <c r="C63" i="11"/>
  <c r="D61" i="11"/>
  <c r="E61" i="11"/>
  <c r="K60" i="11"/>
  <c r="K61" i="11" s="1"/>
  <c r="G47" i="14" s="1"/>
  <c r="C61" i="11"/>
  <c r="D59" i="11"/>
  <c r="E59" i="11"/>
  <c r="K58" i="11"/>
  <c r="K59" i="11" s="1"/>
  <c r="G46" i="14" s="1"/>
  <c r="C59" i="11"/>
  <c r="D49" i="11"/>
  <c r="E49" i="11"/>
  <c r="K48" i="11"/>
  <c r="K49" i="11" s="1"/>
  <c r="G37" i="14" s="1"/>
  <c r="C49" i="11"/>
  <c r="D47" i="11"/>
  <c r="E47" i="11"/>
  <c r="K46" i="11"/>
  <c r="K47" i="11" s="1"/>
  <c r="G36" i="14" s="1"/>
  <c r="C47" i="11"/>
  <c r="D45" i="11"/>
  <c r="E45" i="11"/>
  <c r="K44" i="11"/>
  <c r="K45" i="11" s="1"/>
  <c r="G35" i="14" s="1"/>
  <c r="C45" i="11"/>
  <c r="D43" i="11"/>
  <c r="E43" i="11"/>
  <c r="K42" i="11"/>
  <c r="K43" i="11" s="1"/>
  <c r="G34" i="14" s="1"/>
  <c r="C43" i="11"/>
  <c r="D41" i="11"/>
  <c r="E41" i="11"/>
  <c r="K40" i="11"/>
  <c r="K41" i="11" s="1"/>
  <c r="G33" i="14" s="1"/>
  <c r="C41" i="11"/>
  <c r="D33" i="11"/>
  <c r="E33" i="11"/>
  <c r="F33" i="11"/>
  <c r="G33" i="11"/>
  <c r="H33" i="11"/>
  <c r="I33" i="11"/>
  <c r="J33" i="11"/>
  <c r="K32" i="11"/>
  <c r="K33" i="11" s="1"/>
  <c r="G23" i="14" s="1"/>
  <c r="C33" i="11"/>
  <c r="D31" i="11"/>
  <c r="E31" i="11"/>
  <c r="F31" i="11"/>
  <c r="G31" i="11"/>
  <c r="H31" i="11"/>
  <c r="I31" i="11"/>
  <c r="J31" i="11"/>
  <c r="K30" i="11"/>
  <c r="K31" i="11"/>
  <c r="G22" i="14" s="1"/>
  <c r="C31" i="11"/>
  <c r="D29" i="11"/>
  <c r="E29" i="11"/>
  <c r="F29" i="11"/>
  <c r="G29" i="11"/>
  <c r="H29" i="11"/>
  <c r="I29" i="11"/>
  <c r="J29" i="11"/>
  <c r="K28" i="11"/>
  <c r="K29" i="11" s="1"/>
  <c r="G21" i="14" s="1"/>
  <c r="C29" i="11"/>
  <c r="D27" i="11"/>
  <c r="E27" i="11"/>
  <c r="F27" i="11"/>
  <c r="G27" i="11"/>
  <c r="H27" i="11"/>
  <c r="I27" i="11"/>
  <c r="J27" i="11"/>
  <c r="K26" i="11"/>
  <c r="K27" i="11" s="1"/>
  <c r="G20" i="14" s="1"/>
  <c r="C27" i="11"/>
  <c r="D25" i="11"/>
  <c r="E25" i="11"/>
  <c r="F25" i="11"/>
  <c r="G25" i="11"/>
  <c r="H25" i="11"/>
  <c r="I25" i="11"/>
  <c r="J25" i="11"/>
  <c r="K24" i="11"/>
  <c r="K25" i="11"/>
  <c r="G19" i="14" s="1"/>
  <c r="C25" i="11"/>
  <c r="C20" i="14" l="1"/>
  <c r="C23" i="14"/>
  <c r="C8" i="14"/>
  <c r="C21" i="14"/>
  <c r="C33" i="14"/>
  <c r="C34" i="14"/>
  <c r="C35" i="14"/>
  <c r="C36" i="14"/>
  <c r="C37" i="14"/>
  <c r="C46" i="14"/>
  <c r="C47" i="14"/>
  <c r="C48" i="14"/>
  <c r="C49" i="14"/>
  <c r="C19" i="14"/>
  <c r="C22" i="14"/>
  <c r="C50" i="14"/>
  <c r="C58" i="14"/>
  <c r="C59" i="14"/>
  <c r="C60" i="14"/>
  <c r="C61" i="14"/>
  <c r="C62" i="14"/>
  <c r="C70" i="14"/>
  <c r="C71" i="14"/>
  <c r="C72" i="14"/>
  <c r="C73" i="14"/>
  <c r="C74" i="14"/>
  <c r="C83" i="14"/>
  <c r="C84" i="14"/>
  <c r="C85" i="14"/>
  <c r="C86" i="14"/>
  <c r="C7" i="14"/>
  <c r="C6" i="14"/>
  <c r="C10" i="14"/>
  <c r="K83" i="11"/>
  <c r="G61" i="14" s="1"/>
  <c r="D129" i="10"/>
  <c r="G78" i="10"/>
  <c r="C54" i="10"/>
  <c r="E39" i="10"/>
  <c r="D39" i="10"/>
  <c r="F74" i="10"/>
  <c r="D57" i="10"/>
  <c r="C133" i="10"/>
  <c r="C96" i="10"/>
  <c r="G131" i="10"/>
  <c r="E56" i="10"/>
  <c r="C70" i="10"/>
  <c r="E36" i="10"/>
  <c r="D32" i="10"/>
  <c r="D59" i="10"/>
  <c r="D53" i="10"/>
  <c r="G134" i="10"/>
  <c r="G99" i="10"/>
  <c r="E93" i="10"/>
  <c r="F70" i="10"/>
  <c r="F35" i="10"/>
  <c r="C94" i="10"/>
  <c r="D38" i="10"/>
  <c r="E55" i="10"/>
  <c r="E31" i="10"/>
  <c r="D33" i="10"/>
  <c r="G72" i="10"/>
  <c r="D93" i="10"/>
  <c r="F38" i="10"/>
  <c r="E133" i="10"/>
  <c r="E57" i="10"/>
  <c r="F97" i="10"/>
  <c r="C38" i="10"/>
  <c r="E53" i="10"/>
  <c r="D36" i="10"/>
  <c r="C135" i="10"/>
  <c r="G97" i="10"/>
  <c r="C78" i="10"/>
  <c r="D130" i="10"/>
  <c r="C33" i="10"/>
  <c r="E51" i="10"/>
  <c r="C55" i="10"/>
  <c r="E90" i="10"/>
  <c r="C93" i="10"/>
  <c r="C137" i="10"/>
  <c r="D137" i="10"/>
  <c r="G35" i="10"/>
  <c r="C51" i="10"/>
  <c r="C31" i="10"/>
  <c r="G38" i="10"/>
  <c r="D40" i="10"/>
  <c r="E77" i="10"/>
  <c r="F134" i="10"/>
  <c r="E78" i="10"/>
  <c r="G40" i="10"/>
  <c r="D76" i="10"/>
  <c r="F98" i="10"/>
  <c r="F138" i="10"/>
  <c r="G94" i="10"/>
  <c r="G34" i="10"/>
  <c r="C134" i="10"/>
  <c r="E136" i="10"/>
  <c r="E138" i="10"/>
  <c r="F72" i="10"/>
  <c r="E95" i="10"/>
  <c r="G136" i="10"/>
  <c r="C130" i="10"/>
  <c r="F60" i="10"/>
  <c r="G74" i="10"/>
  <c r="C98" i="10"/>
  <c r="D94" i="10"/>
  <c r="D31" i="10"/>
  <c r="E131" i="10"/>
  <c r="E130" i="10"/>
  <c r="C40" i="10"/>
  <c r="C79" i="10"/>
  <c r="D131" i="10"/>
  <c r="F136" i="10"/>
  <c r="E54" i="10"/>
  <c r="E99" i="10"/>
  <c r="F56" i="10"/>
  <c r="E97" i="10"/>
  <c r="G96" i="10"/>
  <c r="F52" i="10"/>
  <c r="F79" i="10"/>
  <c r="D58" i="10"/>
  <c r="C91" i="10"/>
  <c r="G59" i="10"/>
  <c r="G70" i="10"/>
  <c r="D132" i="10"/>
  <c r="F90" i="10"/>
  <c r="G37" i="10"/>
  <c r="G58" i="10"/>
  <c r="C34" i="10"/>
  <c r="D52" i="10"/>
  <c r="F99" i="10"/>
  <c r="D75" i="10"/>
  <c r="G135" i="10"/>
  <c r="D77" i="10"/>
  <c r="E52" i="10"/>
  <c r="E58" i="10"/>
  <c r="E60" i="10"/>
  <c r="G98" i="10"/>
  <c r="C95" i="10"/>
  <c r="F92" i="10"/>
  <c r="F58" i="10"/>
  <c r="G76" i="10"/>
  <c r="F95" i="10"/>
  <c r="D51" i="10"/>
  <c r="G75" i="10"/>
  <c r="G73" i="10"/>
  <c r="E137" i="10"/>
  <c r="D34" i="10"/>
  <c r="G129" i="10"/>
  <c r="C73" i="10"/>
  <c r="F130" i="10"/>
  <c r="C77" i="10"/>
  <c r="G32" i="10"/>
  <c r="G133" i="10"/>
  <c r="G130" i="10"/>
  <c r="E32" i="10"/>
  <c r="D91" i="10"/>
  <c r="E33" i="10"/>
  <c r="C76" i="10"/>
  <c r="F55" i="10"/>
  <c r="C75" i="10"/>
  <c r="D96" i="10"/>
  <c r="E135" i="10"/>
  <c r="G56" i="10"/>
  <c r="F54" i="10"/>
  <c r="E40" i="10"/>
  <c r="E79" i="10"/>
  <c r="D95" i="10"/>
  <c r="C71" i="10"/>
  <c r="E76" i="10"/>
  <c r="D135" i="10"/>
  <c r="C53" i="10"/>
  <c r="F71" i="10"/>
  <c r="D71" i="10"/>
  <c r="D136" i="10"/>
  <c r="G71" i="10"/>
  <c r="D35" i="10"/>
  <c r="C37" i="10"/>
  <c r="C74" i="10"/>
  <c r="F76" i="10"/>
  <c r="C136" i="10"/>
  <c r="F53" i="10"/>
  <c r="D55" i="10"/>
  <c r="C99" i="10"/>
  <c r="C35" i="10"/>
  <c r="F32" i="10"/>
  <c r="D79" i="10"/>
  <c r="E96" i="10"/>
  <c r="G36" i="10"/>
  <c r="G77" i="10"/>
  <c r="G53" i="10"/>
  <c r="E72" i="10"/>
  <c r="D78" i="10"/>
  <c r="C59" i="10"/>
  <c r="F133" i="10"/>
  <c r="E129" i="10"/>
  <c r="E70" i="10"/>
  <c r="G51" i="10"/>
  <c r="F40" i="10"/>
  <c r="C32" i="10"/>
  <c r="C36" i="10"/>
  <c r="F77" i="10"/>
  <c r="C129" i="10"/>
  <c r="D73" i="10"/>
  <c r="C60" i="10"/>
  <c r="G138" i="10"/>
  <c r="D37" i="10"/>
  <c r="D92" i="10"/>
  <c r="G79" i="10"/>
  <c r="F59" i="10"/>
  <c r="G93" i="10"/>
  <c r="E38" i="10"/>
  <c r="F93" i="10"/>
  <c r="F57" i="10"/>
  <c r="C58" i="10"/>
  <c r="F75" i="10"/>
  <c r="D90" i="10"/>
  <c r="E134" i="10"/>
  <c r="D134" i="10"/>
  <c r="G57" i="10"/>
  <c r="F94" i="10"/>
  <c r="F78" i="10"/>
  <c r="D99" i="10"/>
  <c r="G55" i="10"/>
  <c r="F34" i="10"/>
  <c r="C97" i="10"/>
  <c r="D72" i="10"/>
  <c r="E71" i="10"/>
  <c r="G54" i="10"/>
  <c r="E91" i="10"/>
  <c r="D97" i="10"/>
  <c r="G91" i="10"/>
  <c r="E37" i="10"/>
  <c r="D133" i="10"/>
  <c r="D138" i="10"/>
  <c r="C132" i="10"/>
  <c r="E59" i="10"/>
  <c r="E98" i="10"/>
  <c r="G137" i="10"/>
  <c r="C39" i="10"/>
  <c r="F129" i="10"/>
  <c r="D56" i="10"/>
  <c r="D74" i="10"/>
  <c r="E34" i="10"/>
  <c r="G95" i="10"/>
  <c r="D98" i="10"/>
  <c r="F31" i="10"/>
  <c r="E92" i="10"/>
  <c r="E35" i="10"/>
  <c r="D54" i="10"/>
  <c r="F33" i="10"/>
  <c r="F51" i="10"/>
  <c r="F73" i="10"/>
  <c r="E74" i="10"/>
  <c r="C90" i="10"/>
  <c r="C72" i="10"/>
  <c r="F135" i="10"/>
  <c r="F96" i="10"/>
  <c r="C92" i="10"/>
  <c r="G52" i="10"/>
  <c r="F132" i="10"/>
  <c r="F131" i="10"/>
  <c r="C57" i="10"/>
  <c r="F36" i="10"/>
  <c r="G60" i="10"/>
  <c r="G33" i="10"/>
  <c r="E132" i="10"/>
  <c r="D60" i="10"/>
  <c r="G132" i="10"/>
  <c r="G90" i="10"/>
  <c r="E75" i="10"/>
  <c r="F137" i="10"/>
  <c r="F39" i="10"/>
  <c r="C56" i="10"/>
  <c r="E73" i="10"/>
  <c r="G92" i="10"/>
  <c r="G39" i="10"/>
  <c r="C52" i="10"/>
  <c r="C138" i="10"/>
  <c r="C131" i="10"/>
  <c r="E94" i="10"/>
  <c r="F91" i="10"/>
  <c r="D70" i="10"/>
  <c r="F37" i="10"/>
  <c r="J133" i="10"/>
  <c r="H133" i="10"/>
  <c r="I133" i="10"/>
  <c r="J72" i="10"/>
  <c r="J51" i="10"/>
  <c r="J74" i="10"/>
  <c r="J75" i="10"/>
  <c r="J56" i="10"/>
  <c r="J131" i="10"/>
  <c r="J136" i="10"/>
  <c r="J79" i="10"/>
  <c r="J130" i="10"/>
  <c r="J31" i="10"/>
  <c r="J132" i="10"/>
  <c r="J35" i="10"/>
  <c r="H132" i="10"/>
  <c r="I132" i="10"/>
  <c r="J134" i="10"/>
  <c r="H35" i="10"/>
  <c r="I35" i="10"/>
  <c r="J138" i="10"/>
  <c r="J36" i="10"/>
  <c r="H136" i="10"/>
  <c r="I136" i="10"/>
  <c r="J95" i="10"/>
  <c r="J98" i="10"/>
  <c r="H31" i="10"/>
  <c r="I31" i="10"/>
  <c r="H79" i="10"/>
  <c r="I79" i="10"/>
  <c r="J92" i="10"/>
  <c r="J57" i="10"/>
  <c r="J97" i="10"/>
  <c r="J137" i="10"/>
  <c r="H56" i="10"/>
  <c r="I56" i="10"/>
  <c r="J33" i="10"/>
  <c r="J40" i="10"/>
  <c r="J93" i="10"/>
  <c r="H72" i="10"/>
  <c r="I72" i="10"/>
  <c r="H97" i="10"/>
  <c r="I97" i="10"/>
  <c r="H90" i="10"/>
  <c r="I90" i="10"/>
  <c r="J90" i="10"/>
  <c r="H52" i="10"/>
  <c r="I52" i="10"/>
  <c r="J52" i="10"/>
  <c r="H59" i="10"/>
  <c r="I59" i="10"/>
  <c r="J59" i="10"/>
  <c r="J55" i="10"/>
  <c r="J70" i="10"/>
  <c r="J135" i="10"/>
  <c r="J96" i="10"/>
  <c r="J99" i="10"/>
  <c r="H130" i="10"/>
  <c r="I130" i="10"/>
  <c r="J71" i="10"/>
  <c r="H77" i="10"/>
  <c r="I77" i="10"/>
  <c r="J77" i="10"/>
  <c r="H70" i="10"/>
  <c r="I70" i="10"/>
  <c r="H135" i="10"/>
  <c r="I135" i="10"/>
  <c r="H34" i="10"/>
  <c r="I34" i="10"/>
  <c r="J34" i="10"/>
  <c r="H138" i="10"/>
  <c r="I138" i="10"/>
  <c r="J94" i="10"/>
  <c r="H75" i="10"/>
  <c r="I75" i="10"/>
  <c r="H98" i="10"/>
  <c r="I98" i="10"/>
  <c r="H58" i="10"/>
  <c r="I58" i="10"/>
  <c r="J58" i="10"/>
  <c r="H51" i="10"/>
  <c r="I51" i="10"/>
  <c r="H74" i="10"/>
  <c r="I74" i="10"/>
  <c r="H40" i="10"/>
  <c r="I40" i="10"/>
  <c r="H78" i="10"/>
  <c r="I78" i="10"/>
  <c r="J78" i="10"/>
  <c r="H33" i="10"/>
  <c r="I33" i="10"/>
  <c r="H137" i="10"/>
  <c r="I137" i="10"/>
  <c r="H93" i="10"/>
  <c r="I93" i="10"/>
  <c r="H37" i="10"/>
  <c r="I37" i="10"/>
  <c r="J37" i="10"/>
  <c r="J53" i="10"/>
  <c r="H76" i="10"/>
  <c r="I76" i="10"/>
  <c r="J76" i="10"/>
  <c r="H53" i="10"/>
  <c r="I53" i="10"/>
  <c r="H129" i="10"/>
  <c r="I129" i="10"/>
  <c r="J129" i="10"/>
  <c r="J60" i="10"/>
  <c r="H60" i="10"/>
  <c r="I60" i="10"/>
  <c r="H38" i="10"/>
  <c r="I38" i="10"/>
  <c r="J38" i="10"/>
  <c r="H36" i="10"/>
  <c r="I36" i="10"/>
  <c r="H39" i="10"/>
  <c r="I39" i="10"/>
  <c r="J39" i="10"/>
  <c r="H95" i="10"/>
  <c r="I95" i="10"/>
  <c r="H54" i="10"/>
  <c r="I54" i="10"/>
  <c r="J54" i="10"/>
  <c r="H55" i="10"/>
  <c r="I55" i="10"/>
  <c r="H131" i="10"/>
  <c r="I131" i="10"/>
  <c r="H91" i="10"/>
  <c r="I91" i="10"/>
  <c r="J91" i="10"/>
  <c r="H32" i="10"/>
  <c r="I32" i="10"/>
  <c r="J32" i="10"/>
  <c r="H92" i="10"/>
  <c r="I92" i="10"/>
  <c r="H73" i="10"/>
  <c r="I73" i="10"/>
  <c r="J73" i="10"/>
  <c r="H94" i="10"/>
  <c r="I94" i="10"/>
  <c r="H57" i="10"/>
  <c r="I57" i="10"/>
  <c r="H71" i="10"/>
  <c r="I71" i="10"/>
  <c r="H99" i="10"/>
  <c r="I99" i="10"/>
  <c r="H134" i="10"/>
  <c r="I134" i="10"/>
  <c r="G31" i="10"/>
  <c r="H96" i="10"/>
  <c r="I96" i="10"/>
</calcChain>
</file>

<file path=xl/sharedStrings.xml><?xml version="1.0" encoding="utf-8"?>
<sst xmlns="http://schemas.openxmlformats.org/spreadsheetml/2006/main" count="1585" uniqueCount="178">
  <si>
    <t>Năm học</t>
  </si>
  <si>
    <t>2014-2015</t>
  </si>
  <si>
    <t>2015-2016</t>
  </si>
  <si>
    <t>2016-2017</t>
  </si>
  <si>
    <t>2017-2018</t>
  </si>
  <si>
    <t>Tổng</t>
  </si>
  <si>
    <t xml:space="preserve">Số lượng sinh viên </t>
  </si>
  <si>
    <t>Năm 1</t>
  </si>
  <si>
    <t>Năm 2</t>
  </si>
  <si>
    <t>Năm 3</t>
  </si>
  <si>
    <t>Năm 4</t>
  </si>
  <si>
    <t>Năm 5</t>
  </si>
  <si>
    <t>HK1</t>
  </si>
  <si>
    <t>HK2</t>
  </si>
  <si>
    <t>Bảng 7. Thống kê số lượng sinh viên theo học kỳ</t>
  </si>
  <si>
    <t>(nếu có đào tạo theo tín chỉ và theo niên chế thì chia thành 2 bảng: Bảng 8.1 và Bảng 8.2)</t>
  </si>
  <si>
    <t>Học kỳ</t>
  </si>
  <si>
    <t xml:space="preserve">Số sinh viên đạt điểm trung bình (GPA) </t>
  </si>
  <si>
    <t>theo thang điểm tín chỉ</t>
  </si>
  <si>
    <t>Tỷ lệ số tín chỉ trong học kỳ/tổng số SV</t>
  </si>
  <si>
    <t>GPA&lt;1</t>
  </si>
  <si>
    <t>2≤GPA&lt;2.5</t>
  </si>
  <si>
    <t>2.5≤GPA&lt;3.5</t>
  </si>
  <si>
    <t>HK 1</t>
  </si>
  <si>
    <t>HK 2</t>
  </si>
  <si>
    <t>Tổng số sinh viên trong học kỳ</t>
  </si>
  <si>
    <t>Khóa</t>
  </si>
  <si>
    <t>Tỷ lệ (%) sinh viên tốt nghiệp trong</t>
  </si>
  <si>
    <t>Tỷ lệ (%) sinh viên thôi học sau</t>
  </si>
  <si>
    <t>(quá hạn)</t>
  </si>
  <si>
    <t>Tổng số sinh viên</t>
  </si>
  <si>
    <t>2018-2019</t>
  </si>
  <si>
    <t>Tổng số SV tốt nghiệp</t>
  </si>
  <si>
    <t>Khóa tốt nghiệp</t>
  </si>
  <si>
    <t>Tỷ lệ (%) sinh viên tốt nghiệp</t>
  </si>
  <si>
    <t>Tỷ lệ (%) sinh viên thôi học</t>
  </si>
  <si>
    <t>Thời gian tốt ngiệp trung bình*</t>
  </si>
  <si>
    <t>CTĐT được đánh giá</t>
  </si>
  <si>
    <t>CTĐT của Trường</t>
  </si>
  <si>
    <t>CTĐT của Trường ngoài nước</t>
  </si>
  <si>
    <t xml:space="preserve">Bảng 12. Đối sánh tỷ lệ SV tốt nghiệp, tỷ lệ SV thôi học, thời gian tốt nghiệp trung bình </t>
  </si>
  <si>
    <t>CTĐT của Trường trong nước</t>
  </si>
  <si>
    <t>Bảng 12.1. Thống kê số lượng sinh viên tốt nghiệp đúng hạn, quá hạn; thời gian tốt nghiệp</t>
  </si>
  <si>
    <t>Khóa học</t>
  </si>
  <si>
    <t>Số lượng sinh viên tốt nghiệp trong</t>
  </si>
  <si>
    <t>Lần 1</t>
  </si>
  <si>
    <t>Lần 2</t>
  </si>
  <si>
    <t>Lần 3</t>
  </si>
  <si>
    <t>Lần 4</t>
  </si>
  <si>
    <t>K55</t>
  </si>
  <si>
    <t>K56</t>
  </si>
  <si>
    <t>K57</t>
  </si>
  <si>
    <t>K58</t>
  </si>
  <si>
    <t>K59</t>
  </si>
  <si>
    <t>(cho chương trình đào tạo 05 năm)</t>
  </si>
  <si>
    <t>Bảng 9. Thống kê tỉ lệ sinh viên tốt nghiệp, thôi học của CTĐT Ngành KT Mỏ</t>
  </si>
  <si>
    <t>4 năm
(trước hạn)</t>
  </si>
  <si>
    <t>5 năm 
(đúng hạn)</t>
  </si>
  <si>
    <t>&gt; 5 năm 
(quá hạn)</t>
  </si>
  <si>
    <t>Bảng 9. Thống kê tỉ lệ sinh viên tốt nghiệp, thôi học của CTĐT Ngành KT Tuyển khoáng</t>
  </si>
  <si>
    <t>Bảng 9. Thống kê tỉ lệ sinh viên tốt nghiệp, thôi học của CTĐT Ngành KT Dầu khí</t>
  </si>
  <si>
    <t xml:space="preserve">Bảng 9. Thống kê tỉ lệ sinh viên tốt nghiệp, thôi học của CTĐT Ngành KT Môi Trường </t>
  </si>
  <si>
    <t>Bảng 9. Thống kê tỉ lệ sinh viên tốt nghiệp, thôi học của CTĐT Ngành Xây dựng</t>
  </si>
  <si>
    <t>Bảng 9. Thống kê tỉ lệ sinh viên tốt nghiệp, thôi học của CTĐT Ngành Công nghệ TT</t>
  </si>
  <si>
    <t>1≤GPA&lt;1.5</t>
  </si>
  <si>
    <t>1.5≤GPA&lt;2</t>
  </si>
  <si>
    <t>3.5≤GPA&lt;4.0</t>
  </si>
  <si>
    <t>NGÀNH KĨ THUẬT MỎ</t>
  </si>
  <si>
    <t>NGÀNH KĨ THUẬT MÔI TRƯỜNG</t>
  </si>
  <si>
    <t>NGÀNH KĨ THUẬT TUYỂN KHOÁNG</t>
  </si>
  <si>
    <t>NGÀNH KĨ THUẬT DẦU KHÍ</t>
  </si>
  <si>
    <t>NGÀNH XÂY DỰNG</t>
  </si>
  <si>
    <t>NGÀNH TRẮC ĐỊA</t>
  </si>
  <si>
    <t>NGÀNH CÔNG NGHỆ THÔNG TIN</t>
  </si>
  <si>
    <t xml:space="preserve">NGÀNH KĨ THUẬT MỎ </t>
  </si>
  <si>
    <t xml:space="preserve">NGÀNH KĨ THUẬT DẦU KHÍ </t>
  </si>
  <si>
    <t>NGÀNH MÔI TRƯỜNG</t>
  </si>
  <si>
    <t>Ngành kĩ thuật mỏ</t>
  </si>
  <si>
    <t>4 năm 
(trước hạn)</t>
  </si>
  <si>
    <t>5 năm (đúng hạn)</t>
  </si>
  <si>
    <t>&gt; 5 năm</t>
  </si>
  <si>
    <t>Lần 5</t>
  </si>
  <si>
    <t>Ngành Trắc địa</t>
  </si>
  <si>
    <t>Ngành dầu khí</t>
  </si>
  <si>
    <t>Ngành Môi Trường</t>
  </si>
  <si>
    <t>Ngành Xây dựng</t>
  </si>
  <si>
    <t>Ngành Công nghệ thông tin</t>
  </si>
  <si>
    <t>Tỷ lệ (%) 
sinh viên tốt nghiệp trong</t>
  </si>
  <si>
    <t>Tỷ lệ (%) 
sinh viên thôi học sau</t>
  </si>
  <si>
    <t>K65</t>
  </si>
  <si>
    <t>Bảng 9. Thống kê tỉ lệ sinh viên tốt nghiệp, thôi học của CTĐT Ngành Trắc địa</t>
  </si>
  <si>
    <t>NGÀNH KT MÔI TRƯỜNG</t>
  </si>
  <si>
    <t>NGÀNH KT DẦU KHÍ</t>
  </si>
  <si>
    <t>Ngành kt tuyển khoáng</t>
  </si>
  <si>
    <t>Năm tốt nghiệp</t>
  </si>
  <si>
    <t>Tổng số SV đầu vào</t>
  </si>
  <si>
    <t>Tổng số SV tham gia khảo sát</t>
  </si>
  <si>
    <t>Tổng số phản hồi</t>
  </si>
  <si>
    <t>Tổng SV có việc làm</t>
  </si>
  <si>
    <t>Tổng SV có việc làm &lt; 6 tháng</t>
  </si>
  <si>
    <t>Tổng SV có việc làm &gt; 6 tháng -1 năm</t>
  </si>
  <si>
    <t>Tổng SV có việc làm &gt; 1năm</t>
  </si>
  <si>
    <t>2015(K55)</t>
  </si>
  <si>
    <t>2016(K56)</t>
  </si>
  <si>
    <t>2017(K57)</t>
  </si>
  <si>
    <t>2019(K59)</t>
  </si>
  <si>
    <t>Bảng 10.1*. Thống kê số lượng sinh viên khảo sát việc làm ngành Kĩ thuật mỏ</t>
  </si>
  <si>
    <t>Bảng 10.1*. Thống kê số lượng sinh viên khảo sát việc làm ngành Kĩ thuật Tuyển khoáng</t>
  </si>
  <si>
    <t>Bảng 10.1*. Thống kê số lượng sinh viên khảo sát việc làm ngành Trắc địa</t>
  </si>
  <si>
    <t>Bảng 10.1*. Thống kê số lượng sinh viên khảo sát việc làm ngành KT Dầu khí</t>
  </si>
  <si>
    <t>Bảng 10.1*. Thống kê số lượng sinh viên khảo sát việc làm ngành KT Môi trường</t>
  </si>
  <si>
    <t>Bảng 10.1*. Thống kê số lượng sinh viên khảo sát việc làm ngành Xây dựng</t>
  </si>
  <si>
    <t>Bảng 10.1*. Thống kê số lượng sinh viên khảo sát việc làm ngành Công nghệ thông tin</t>
  </si>
  <si>
    <t xml:space="preserve">Cần ghi chú ghi rõ các loại hình hoạt động NCKH mà Nhà trường phân chia   </t>
  </si>
  <si>
    <t>Tỷ lệ (%) SV tốt nghiệp có việc làm</t>
  </si>
  <si>
    <t>Tỷ lệ (%) SV tham gia hoạt động NCKH</t>
  </si>
  <si>
    <t>Số lượng các loại hình hoạt động NCKH  của SV</t>
  </si>
  <si>
    <t>2010-2015</t>
  </si>
  <si>
    <t>2011-2016</t>
  </si>
  <si>
    <t>2012-2017</t>
  </si>
  <si>
    <t>2013-2018</t>
  </si>
  <si>
    <t>2014-2019</t>
  </si>
  <si>
    <t>Tổng số sinh viên Tốt nghiệp</t>
  </si>
  <si>
    <t xml:space="preserve">Bảng 13. Đối sánh tỷ lệ SV tốt nghiệp có việc làm, tham gia hoạt động NCKH, số lượng các loại hình hoạt động NCKH 
Ngành Kĩ thuật Mỏ </t>
  </si>
  <si>
    <t>Bảng 13. Đối sánh tỷ lệ SV tốt nghiệp có việc làm, tham gia hoạt động NCKH, số lượng các loại hình hoạt động NCKH 
Ngành Kĩ thuật Tuyển Khoáng</t>
  </si>
  <si>
    <t>Bảng 13. Đối sánh tỷ lệ SV tốt nghiệp có việc làm, tham gia hoạt động NCKH, số lượng các loại hình hoạt động NCKH 
Ngành Trắc địa</t>
  </si>
  <si>
    <t>Bảng 13. Đối sánh tỷ lệ SV tốt nghiệp có việc làm, tham gia hoạt động NCKH, số lượng các loại hình hoạt động NCKH 
Ngành Dầu khí</t>
  </si>
  <si>
    <t>Bảng 13. Đối sánh tỷ lệ SV tốt nghiệp có việc làm, tham gia hoạt động NCKH, số lượng các loại hình hoạt động NCKH 
Ngành Môi Trường</t>
  </si>
  <si>
    <t>Bảng 13. Đối sánh tỷ lệ SV tốt nghiệp có việc làm, tham gia hoạt động NCKH, số lượng các loại hình hoạt động NCKH 
Ngành Xây Dựng</t>
  </si>
  <si>
    <t>Bảng 13. Đối sánh tỷ lệ SV tốt nghiệp có việc làm, tham gia hoạt động NCKH, số lượng các loại hình hoạt động NCKH 
Ngành Công nghệ thông tin</t>
  </si>
  <si>
    <t>Bảng 14.Đối sánh mức độ hài lòng của các bên liên quan</t>
  </si>
  <si>
    <t>Cần ghi chú ghi rõ các phương pháp khảo sát các bên liên quan cụ thể</t>
  </si>
  <si>
    <t>Tỷ lệ (%) hài lòng của các bên liên quan</t>
  </si>
  <si>
    <t>Tỷ lệ (%) không hài lòng của các bên liên quan</t>
  </si>
  <si>
    <t>Tỷ lệ (%) phản hồi của  các bên liên quan</t>
  </si>
  <si>
    <t>Tổng số sinh viên tốt nghiệp</t>
  </si>
  <si>
    <t>Bảng 14.1.  Đối sánh mức độ hài lòng của sinh viên tốt nghiệp ngành Kĩ thuật mỏ</t>
  </si>
  <si>
    <t>Bảng 14.2.  Đối sánh mức độ hài lòng của cựu người học ngành kĩ thuật mỏ</t>
  </si>
  <si>
    <t>Bảng 14.3.  Đối sánh mức độ hài lòng của các nhà tuyển dụng sinh viên ngành kĩ thuật mỏ</t>
  </si>
  <si>
    <t>Bảng 14.1.  Đối sánh mức độ hài lòng của sinh viên tốt nghiệp ngành Kĩ thuật tuyển khoáng</t>
  </si>
  <si>
    <t>Bảng 14.2.  Đối sánh mức độ hài lòng của cựu người học ngành kĩ thuật tuyển khoáng</t>
  </si>
  <si>
    <t>Bảng 14.3.  Đối sánh mức độ hài lòng của các nhà tuyển dụng sinh viên ngành kĩ thuật tuyển khoáng</t>
  </si>
  <si>
    <t>Bảng 14.1.  Đối sánh mức độ hài lòng của sinh viên tốt nghiệp ngành Trắc địa</t>
  </si>
  <si>
    <t>Bảng 14.2.  Đối sánh mức độ hài lòng của cựu người học ngành Trắc địa</t>
  </si>
  <si>
    <t>Bảng 14.3.  Đối sánh mức độ hài lòng của các nhà tuyển dụng sinh viên ngành Trắc địa</t>
  </si>
  <si>
    <t>Bảng 14.1.  Đối sánh mức độ hài lòng của sinh viên tốt nghiệp ngành Dầu khí</t>
  </si>
  <si>
    <t>Bảng 14.2.  Đối sánh mức độ hài lòng của cựu người học ngành Dầu khí</t>
  </si>
  <si>
    <t>Bảng 14.3.  Đối sánh mức độ hài lòng của các nhà tuyển dụng sinh viên ngành Dầu khí</t>
  </si>
  <si>
    <t>Bảng 14.1.  Đối sánh mức độ hài lòng của sinh viên tốt nghiệp ngành Môi Trường</t>
  </si>
  <si>
    <t>Bảng 14.3.  Đối sánh mức độ hài lòng của các nhà tuyển dụng sinh viên ngành Môi trường</t>
  </si>
  <si>
    <t>Bảng 14.2.  Đối sánh mức độ hài lòng của cựu người học ngành Môi Trường</t>
  </si>
  <si>
    <t>Bảng 14.1.  Đối sánh mức độ hài lòng của sinh viên tốt nghiệp ngành Xây dựng</t>
  </si>
  <si>
    <t>Bảng 14.2.  Đối sánh mức độ hài lòng của cựu người học ngành Xây dựng</t>
  </si>
  <si>
    <t>Bảng 14.3.  Đối sánh mức độ hài lòng của các nhà tuyển dụng sinh viên ngành Xây dựng</t>
  </si>
  <si>
    <t>Bảng 14.1.  Đối sánh mức độ hài lòng của sinh viên tốt nghiệp ngành Công nghệ thông tin</t>
  </si>
  <si>
    <t>Bảng 14.2.  Đối sánh mức độ hài lòng của cựu người học ngành Công nghệ thông tin</t>
  </si>
  <si>
    <t>Bảng 14.3.  Đối sánh mức độ hài lòng của các nhà tuyển dụng sinh viên ngành Công nghệ thông tin</t>
  </si>
  <si>
    <t>K55(2010-2015)</t>
  </si>
  <si>
    <t>K56(2011-2016)</t>
  </si>
  <si>
    <t>K57(2012-2017)</t>
  </si>
  <si>
    <t>K58(2013-2018)</t>
  </si>
  <si>
    <t>K59(2014-2019)</t>
  </si>
  <si>
    <t>2018(K58)</t>
  </si>
  <si>
    <t>30 VT</t>
  </si>
  <si>
    <t>424(Mỏ+TK)</t>
  </si>
  <si>
    <t>244(Mỏ + TK)</t>
  </si>
  <si>
    <t>112(Mỏ+TK)</t>
  </si>
  <si>
    <t>81(Mỏ+TK)</t>
  </si>
  <si>
    <t>Khoa DK350</t>
  </si>
  <si>
    <t>424(KTMỏ+TK)</t>
  </si>
  <si>
    <t>244(KTMỏ + TK)</t>
  </si>
  <si>
    <t>112(KTMỏ+TK)</t>
  </si>
  <si>
    <t>81(KTMỏ+TK)</t>
  </si>
  <si>
    <t>315(KTDK+KTĐVL)</t>
  </si>
  <si>
    <t>199(KTDK+KTĐVL)</t>
  </si>
  <si>
    <t>75(KTDK+KTĐVL)</t>
  </si>
  <si>
    <r>
      <t>Bảng 8.</t>
    </r>
    <r>
      <rPr>
        <b/>
        <sz val="7"/>
        <rFont val="Times New Roman"/>
        <family val="1"/>
      </rPr>
      <t> </t>
    </r>
    <r>
      <rPr>
        <b/>
        <sz val="13"/>
        <rFont val="Times New Roman"/>
        <family val="1"/>
      </rPr>
      <t xml:space="preserve">Thống kê điểm trung bình của người học theo học kỳ </t>
    </r>
  </si>
  <si>
    <r>
      <t xml:space="preserve">Bảng 8.1. </t>
    </r>
    <r>
      <rPr>
        <b/>
        <sz val="13"/>
        <rFont val="Times New Roman"/>
        <family val="1"/>
      </rPr>
      <t>Thống kê điểm trung bình của người học theo tín chỉ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</si>
</sst>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u/>
      <sz val="12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b/>
      <sz val="11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1"/>
      <name val="Calibri"/>
    </font>
    <font>
      <b/>
      <sz val="13"/>
      <name val="Times New Roman"/>
      <family val="1"/>
    </font>
    <font>
      <b/>
      <sz val="7"/>
      <name val="Times New Roman"/>
      <family val="1"/>
    </font>
    <font>
      <b/>
      <sz val="8"/>
      <name val="Times New Roman"/>
      <family val="1"/>
    </font>
    <font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8" fillId="0" borderId="0"/>
    <xf numFmtId="0" fontId="9" fillId="0" borderId="0" applyNumberFormat="0" applyFill="0" applyBorder="0" applyAlignment="0" applyProtection="0"/>
    <xf numFmtId="0" fontId="11" fillId="0" borderId="0"/>
    <xf numFmtId="0" fontId="10" fillId="0" borderId="0"/>
    <xf numFmtId="0" fontId="14" fillId="0" borderId="0" applyNumberFormat="0" applyFill="0" applyBorder="0" applyAlignment="0" applyProtection="0"/>
    <xf numFmtId="0" fontId="19" fillId="0" borderId="0"/>
    <xf numFmtId="0" fontId="27" fillId="0" borderId="0"/>
  </cellStyleXfs>
  <cellXfs count="113">
    <xf numFmtId="0" fontId="0" fillId="0" borderId="0" xfId="0"/>
    <xf numFmtId="0" fontId="0" fillId="0" borderId="0" xfId="0" applyFill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0" fillId="0" borderId="0" xfId="0" applyFill="1" applyAlignment="1"/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4" fillId="0" borderId="1" xfId="6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Alignment="1"/>
    <xf numFmtId="0" fontId="13" fillId="0" borderId="1" xfId="0" applyFont="1" applyBorder="1" applyAlignment="1">
      <alignment horizontal="center"/>
    </xf>
    <xf numFmtId="0" fontId="3" fillId="0" borderId="0" xfId="0" applyFont="1" applyFill="1" applyAlignment="1"/>
    <xf numFmtId="0" fontId="21" fillId="0" borderId="0" xfId="0" applyFont="1"/>
    <xf numFmtId="0" fontId="21" fillId="0" borderId="1" xfId="0" applyFont="1" applyBorder="1" applyAlignment="1">
      <alignment horizontal="center" vertical="center" wrapText="1"/>
    </xf>
    <xf numFmtId="0" fontId="22" fillId="3" borderId="0" xfId="0" applyFont="1" applyFill="1"/>
    <xf numFmtId="0" fontId="25" fillId="0" borderId="0" xfId="0" applyFont="1"/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0" xfId="0" applyFont="1" applyBorder="1" applyAlignment="1">
      <alignment vertical="center" wrapText="1"/>
    </xf>
    <xf numFmtId="0" fontId="25" fillId="0" borderId="1" xfId="0" applyFont="1" applyBorder="1" applyAlignment="1">
      <alignment horizontal="center"/>
    </xf>
    <xf numFmtId="0" fontId="22" fillId="3" borderId="0" xfId="0" applyFont="1" applyFill="1" applyBorder="1"/>
    <xf numFmtId="0" fontId="26" fillId="3" borderId="1" xfId="0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vertical="center" wrapText="1"/>
    </xf>
    <xf numFmtId="164" fontId="26" fillId="3" borderId="1" xfId="0" applyNumberFormat="1" applyFont="1" applyFill="1" applyBorder="1" applyAlignment="1">
      <alignment horizontal="center" vertical="center" wrapText="1"/>
    </xf>
    <xf numFmtId="10" fontId="26" fillId="3" borderId="1" xfId="0" applyNumberFormat="1" applyFont="1" applyFill="1" applyBorder="1" applyAlignment="1">
      <alignment horizontal="center" vertical="center" wrapText="1"/>
    </xf>
    <xf numFmtId="2" fontId="26" fillId="3" borderId="1" xfId="0" applyNumberFormat="1" applyFont="1" applyFill="1" applyBorder="1" applyAlignment="1">
      <alignment horizontal="center" vertical="center" wrapText="1"/>
    </xf>
    <xf numFmtId="1" fontId="26" fillId="3" borderId="0" xfId="0" applyNumberFormat="1" applyFont="1" applyFill="1" applyBorder="1" applyAlignment="1">
      <alignment vertical="center" wrapText="1"/>
    </xf>
    <xf numFmtId="0" fontId="26" fillId="3" borderId="0" xfId="0" applyFont="1" applyFill="1" applyBorder="1" applyAlignment="1">
      <alignment vertical="top" wrapText="1"/>
    </xf>
    <xf numFmtId="0" fontId="26" fillId="3" borderId="0" xfId="0" applyFont="1" applyFill="1" applyBorder="1" applyAlignment="1">
      <alignment horizontal="center"/>
    </xf>
    <xf numFmtId="9" fontId="26" fillId="3" borderId="0" xfId="0" applyNumberFormat="1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164" fontId="26" fillId="3" borderId="2" xfId="0" applyNumberFormat="1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164" fontId="26" fillId="3" borderId="3" xfId="0" applyNumberFormat="1" applyFont="1" applyFill="1" applyBorder="1" applyAlignment="1">
      <alignment horizontal="center" vertical="center" wrapText="1"/>
    </xf>
    <xf numFmtId="0" fontId="26" fillId="3" borderId="0" xfId="0" applyFont="1" applyFill="1" applyAlignment="1">
      <alignment horizontal="center"/>
    </xf>
    <xf numFmtId="164" fontId="22" fillId="3" borderId="0" xfId="0" applyNumberFormat="1" applyFont="1" applyFill="1"/>
    <xf numFmtId="0" fontId="26" fillId="3" borderId="1" xfId="0" applyFont="1" applyFill="1" applyBorder="1" applyAlignment="1">
      <alignment horizontal="center"/>
    </xf>
    <xf numFmtId="164" fontId="21" fillId="0" borderId="2" xfId="0" applyNumberFormat="1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center" vertical="center" wrapText="1"/>
    </xf>
    <xf numFmtId="164" fontId="21" fillId="0" borderId="3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0" xfId="0" applyFont="1"/>
    <xf numFmtId="0" fontId="30" fillId="0" borderId="0" xfId="0" applyFont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21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2" fontId="2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8" applyNumberFormat="1" applyFont="1" applyBorder="1" applyAlignment="1">
      <alignment horizontal="center" vertical="center" wrapText="1"/>
    </xf>
    <xf numFmtId="0" fontId="12" fillId="0" borderId="1" xfId="8" applyFont="1" applyBorder="1" applyAlignment="1">
      <alignment horizontal="center"/>
    </xf>
    <xf numFmtId="0" fontId="21" fillId="0" borderId="1" xfId="8" applyNumberFormat="1" applyFont="1" applyBorder="1" applyAlignment="1">
      <alignment horizontal="center" vertical="center" wrapText="1"/>
    </xf>
    <xf numFmtId="0" fontId="19" fillId="0" borderId="1" xfId="8" applyFont="1" applyBorder="1" applyAlignment="1">
      <alignment horizontal="center"/>
    </xf>
    <xf numFmtId="2" fontId="21" fillId="0" borderId="1" xfId="8" applyNumberFormat="1" applyFont="1" applyBorder="1" applyAlignment="1">
      <alignment horizontal="center" vertical="center" wrapText="1"/>
    </xf>
    <xf numFmtId="0" fontId="12" fillId="0" borderId="1" xfId="8" applyFont="1" applyBorder="1" applyAlignment="1">
      <alignment horizontal="center" vertical="center" wrapText="1"/>
    </xf>
    <xf numFmtId="0" fontId="21" fillId="0" borderId="1" xfId="8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6" fillId="3" borderId="2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1" fontId="26" fillId="3" borderId="2" xfId="0" applyNumberFormat="1" applyFont="1" applyFill="1" applyBorder="1" applyAlignment="1">
      <alignment horizontal="center" vertical="center" wrapText="1"/>
    </xf>
    <xf numFmtId="1" fontId="26" fillId="3" borderId="3" xfId="0" applyNumberFormat="1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/>
    </xf>
    <xf numFmtId="0" fontId="23" fillId="3" borderId="2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7" xfId="0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26" fillId="3" borderId="7" xfId="0" applyFont="1" applyFill="1" applyBorder="1" applyAlignment="1">
      <alignment horizontal="center" vertical="top" wrapText="1"/>
    </xf>
    <xf numFmtId="0" fontId="26" fillId="3" borderId="8" xfId="0" applyFont="1" applyFill="1" applyBorder="1" applyAlignment="1">
      <alignment horizontal="center" vertical="top" wrapText="1"/>
    </xf>
    <xf numFmtId="0" fontId="23" fillId="3" borderId="1" xfId="0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/>
    </xf>
    <xf numFmtId="0" fontId="24" fillId="0" borderId="0" xfId="0" applyFont="1" applyAlignment="1">
      <alignment horizontal="center"/>
    </xf>
    <xf numFmtId="0" fontId="24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9">
    <cellStyle name="Hyperlink" xfId="6" builtinId="8"/>
    <cellStyle name="Hyperlink 2" xfId="3"/>
    <cellStyle name="Normal" xfId="0" builtinId="0"/>
    <cellStyle name="Normal 2" xfId="1"/>
    <cellStyle name="Normal 2 2" xfId="5"/>
    <cellStyle name="Normal 3" xfId="2"/>
    <cellStyle name="Normal 4" xfId="4"/>
    <cellStyle name="Normal 5" xfId="7"/>
    <cellStyle name="Normal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87"/>
  <sheetViews>
    <sheetView topLeftCell="A10" zoomScale="130" zoomScaleNormal="130" workbookViewId="0">
      <selection activeCell="I13" sqref="I13"/>
    </sheetView>
  </sheetViews>
  <sheetFormatPr defaultColWidth="9.140625" defaultRowHeight="15.75"/>
  <cols>
    <col min="1" max="1" width="16" style="25" customWidth="1"/>
    <col min="2" max="2" width="22.28515625" style="25" customWidth="1"/>
    <col min="3" max="11" width="11.7109375" style="25" customWidth="1"/>
    <col min="12" max="16384" width="9.140625" style="25"/>
  </cols>
  <sheetData>
    <row r="1" spans="1:14">
      <c r="A1" s="70" t="s">
        <v>14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4">
      <c r="A2" s="71" t="s">
        <v>74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4">
      <c r="A3" s="72" t="s">
        <v>0</v>
      </c>
      <c r="B3" s="75" t="s">
        <v>6</v>
      </c>
      <c r="C3" s="75"/>
      <c r="D3" s="75"/>
      <c r="E3" s="75"/>
      <c r="F3" s="75"/>
      <c r="G3" s="75"/>
      <c r="H3" s="75"/>
      <c r="I3" s="75"/>
      <c r="J3" s="75"/>
      <c r="K3" s="75"/>
    </row>
    <row r="4" spans="1:14">
      <c r="A4" s="73"/>
      <c r="B4" s="75" t="s">
        <v>7</v>
      </c>
      <c r="C4" s="75"/>
      <c r="D4" s="75" t="s">
        <v>8</v>
      </c>
      <c r="E4" s="75"/>
      <c r="F4" s="75" t="s">
        <v>9</v>
      </c>
      <c r="G4" s="75"/>
      <c r="H4" s="75" t="s">
        <v>10</v>
      </c>
      <c r="I4" s="75"/>
      <c r="J4" s="75" t="s">
        <v>11</v>
      </c>
      <c r="K4" s="75"/>
    </row>
    <row r="5" spans="1:14">
      <c r="A5" s="74"/>
      <c r="B5" s="54" t="s">
        <v>12</v>
      </c>
      <c r="C5" s="54" t="s">
        <v>13</v>
      </c>
      <c r="D5" s="54" t="s">
        <v>12</v>
      </c>
      <c r="E5" s="54" t="s">
        <v>13</v>
      </c>
      <c r="F5" s="54" t="s">
        <v>12</v>
      </c>
      <c r="G5" s="54" t="s">
        <v>13</v>
      </c>
      <c r="H5" s="54" t="s">
        <v>12</v>
      </c>
      <c r="I5" s="54" t="s">
        <v>13</v>
      </c>
      <c r="J5" s="54" t="s">
        <v>12</v>
      </c>
      <c r="K5" s="54" t="s">
        <v>13</v>
      </c>
    </row>
    <row r="6" spans="1:14" ht="24.75" customHeight="1">
      <c r="A6" s="26" t="s">
        <v>1</v>
      </c>
      <c r="B6" s="26" t="s">
        <v>164</v>
      </c>
      <c r="C6" s="26">
        <v>291</v>
      </c>
      <c r="D6" s="26">
        <v>316</v>
      </c>
      <c r="E6" s="26">
        <v>275</v>
      </c>
      <c r="F6" s="26">
        <v>277</v>
      </c>
      <c r="G6" s="26">
        <v>265</v>
      </c>
      <c r="H6" s="26">
        <v>387</v>
      </c>
      <c r="I6" s="26">
        <v>378</v>
      </c>
      <c r="J6" s="26">
        <v>281</v>
      </c>
      <c r="K6" s="26">
        <v>276</v>
      </c>
    </row>
    <row r="7" spans="1:14" ht="24.75" customHeight="1">
      <c r="A7" s="26" t="s">
        <v>2</v>
      </c>
      <c r="B7" s="26" t="s">
        <v>165</v>
      </c>
      <c r="C7" s="26">
        <v>140</v>
      </c>
      <c r="D7" s="26">
        <v>278</v>
      </c>
      <c r="E7" s="26">
        <v>254</v>
      </c>
      <c r="F7" s="26">
        <v>275</v>
      </c>
      <c r="G7" s="26">
        <v>268</v>
      </c>
      <c r="H7" s="26">
        <v>264</v>
      </c>
      <c r="I7" s="26">
        <v>261</v>
      </c>
      <c r="J7" s="26">
        <v>378</v>
      </c>
      <c r="K7" s="26">
        <v>376</v>
      </c>
      <c r="N7" s="25" t="s">
        <v>163</v>
      </c>
    </row>
    <row r="8" spans="1:14" ht="24.75" customHeight="1">
      <c r="A8" s="26" t="s">
        <v>3</v>
      </c>
      <c r="B8" s="26" t="s">
        <v>166</v>
      </c>
      <c r="C8" s="26">
        <v>58</v>
      </c>
      <c r="D8" s="26">
        <v>140</v>
      </c>
      <c r="E8" s="26">
        <v>140</v>
      </c>
      <c r="F8" s="26">
        <v>253</v>
      </c>
      <c r="G8" s="26">
        <v>235</v>
      </c>
      <c r="H8" s="26">
        <v>268</v>
      </c>
      <c r="I8" s="26">
        <v>260</v>
      </c>
      <c r="J8" s="26">
        <v>261</v>
      </c>
      <c r="K8" s="26">
        <v>260</v>
      </c>
    </row>
    <row r="9" spans="1:14" ht="24.75" customHeight="1">
      <c r="A9" s="26" t="s">
        <v>4</v>
      </c>
      <c r="B9" s="26" t="s">
        <v>167</v>
      </c>
      <c r="C9" s="26">
        <v>42</v>
      </c>
      <c r="D9" s="26">
        <v>68</v>
      </c>
      <c r="E9" s="26">
        <v>58</v>
      </c>
      <c r="F9" s="26">
        <v>140</v>
      </c>
      <c r="G9" s="26">
        <v>138</v>
      </c>
      <c r="H9" s="26">
        <v>235</v>
      </c>
      <c r="I9" s="26">
        <v>235</v>
      </c>
      <c r="J9" s="26">
        <v>260</v>
      </c>
      <c r="K9" s="26">
        <v>257</v>
      </c>
    </row>
    <row r="10" spans="1:14" ht="24.75" customHeight="1">
      <c r="A10" s="26" t="s">
        <v>31</v>
      </c>
      <c r="B10" s="26">
        <v>53</v>
      </c>
      <c r="C10" s="26">
        <v>47</v>
      </c>
      <c r="D10" s="26">
        <v>44</v>
      </c>
      <c r="E10" s="26">
        <v>42</v>
      </c>
      <c r="F10" s="26">
        <v>58</v>
      </c>
      <c r="G10" s="26">
        <v>58</v>
      </c>
      <c r="H10" s="26">
        <v>137</v>
      </c>
      <c r="I10" s="26">
        <v>137</v>
      </c>
      <c r="J10" s="26">
        <v>234</v>
      </c>
      <c r="K10" s="26">
        <v>232</v>
      </c>
    </row>
    <row r="14" spans="1:14">
      <c r="A14" s="70" t="s">
        <v>14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</row>
    <row r="15" spans="1:14">
      <c r="A15" s="71" t="s">
        <v>69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</row>
    <row r="16" spans="1:14">
      <c r="A16" s="72" t="s">
        <v>0</v>
      </c>
      <c r="B16" s="75" t="s">
        <v>6</v>
      </c>
      <c r="C16" s="75"/>
      <c r="D16" s="75"/>
      <c r="E16" s="75"/>
      <c r="F16" s="75"/>
      <c r="G16" s="75"/>
      <c r="H16" s="75"/>
      <c r="I16" s="75"/>
      <c r="J16" s="75"/>
      <c r="K16" s="75"/>
    </row>
    <row r="17" spans="1:11">
      <c r="A17" s="73"/>
      <c r="B17" s="75" t="s">
        <v>7</v>
      </c>
      <c r="C17" s="75"/>
      <c r="D17" s="75" t="s">
        <v>8</v>
      </c>
      <c r="E17" s="75"/>
      <c r="F17" s="75" t="s">
        <v>9</v>
      </c>
      <c r="G17" s="75"/>
      <c r="H17" s="75" t="s">
        <v>10</v>
      </c>
      <c r="I17" s="75"/>
      <c r="J17" s="75" t="s">
        <v>11</v>
      </c>
      <c r="K17" s="75"/>
    </row>
    <row r="18" spans="1:11">
      <c r="A18" s="74"/>
      <c r="B18" s="54" t="s">
        <v>12</v>
      </c>
      <c r="C18" s="54" t="s">
        <v>13</v>
      </c>
      <c r="D18" s="54" t="s">
        <v>12</v>
      </c>
      <c r="E18" s="54" t="s">
        <v>13</v>
      </c>
      <c r="F18" s="54" t="s">
        <v>12</v>
      </c>
      <c r="G18" s="54" t="s">
        <v>13</v>
      </c>
      <c r="H18" s="54" t="s">
        <v>12</v>
      </c>
      <c r="I18" s="54" t="s">
        <v>13</v>
      </c>
      <c r="J18" s="54" t="s">
        <v>12</v>
      </c>
      <c r="K18" s="54" t="s">
        <v>13</v>
      </c>
    </row>
    <row r="19" spans="1:11">
      <c r="A19" s="26" t="s">
        <v>1</v>
      </c>
      <c r="B19" s="26" t="s">
        <v>169</v>
      </c>
      <c r="C19" s="26">
        <v>146</v>
      </c>
      <c r="D19" s="26">
        <v>103</v>
      </c>
      <c r="E19" s="26">
        <v>93</v>
      </c>
      <c r="F19" s="26">
        <v>85</v>
      </c>
      <c r="G19" s="26">
        <v>82</v>
      </c>
      <c r="H19" s="26">
        <v>43</v>
      </c>
      <c r="I19" s="26">
        <v>41</v>
      </c>
      <c r="J19" s="26">
        <v>58</v>
      </c>
      <c r="K19" s="26">
        <v>58</v>
      </c>
    </row>
    <row r="20" spans="1:11">
      <c r="A20" s="26" t="s">
        <v>2</v>
      </c>
      <c r="B20" s="26" t="s">
        <v>170</v>
      </c>
      <c r="C20" s="26">
        <v>97</v>
      </c>
      <c r="D20" s="26">
        <v>146</v>
      </c>
      <c r="E20" s="26">
        <v>146</v>
      </c>
      <c r="F20" s="26">
        <v>94</v>
      </c>
      <c r="G20" s="26">
        <v>94</v>
      </c>
      <c r="H20" s="26">
        <v>82</v>
      </c>
      <c r="I20" s="26">
        <v>81</v>
      </c>
      <c r="J20" s="26">
        <v>41</v>
      </c>
      <c r="K20" s="26">
        <v>41</v>
      </c>
    </row>
    <row r="21" spans="1:11">
      <c r="A21" s="26" t="s">
        <v>3</v>
      </c>
      <c r="B21" s="26" t="s">
        <v>171</v>
      </c>
      <c r="C21" s="26">
        <v>32</v>
      </c>
      <c r="D21" s="26">
        <v>89</v>
      </c>
      <c r="E21" s="26">
        <v>77</v>
      </c>
      <c r="F21" s="26">
        <v>146</v>
      </c>
      <c r="G21" s="26">
        <v>136</v>
      </c>
      <c r="H21" s="26">
        <v>94</v>
      </c>
      <c r="I21" s="26">
        <v>90</v>
      </c>
      <c r="J21" s="26">
        <v>81</v>
      </c>
      <c r="K21" s="26">
        <v>78</v>
      </c>
    </row>
    <row r="22" spans="1:11">
      <c r="A22" s="26" t="s">
        <v>4</v>
      </c>
      <c r="B22" s="26" t="s">
        <v>172</v>
      </c>
      <c r="C22" s="26">
        <v>22</v>
      </c>
      <c r="D22" s="26">
        <v>34</v>
      </c>
      <c r="E22" s="26">
        <v>32</v>
      </c>
      <c r="F22" s="26">
        <v>79</v>
      </c>
      <c r="G22" s="26">
        <v>77</v>
      </c>
      <c r="H22" s="26">
        <v>136</v>
      </c>
      <c r="I22" s="26">
        <v>135</v>
      </c>
      <c r="J22" s="26">
        <v>90</v>
      </c>
      <c r="K22" s="26">
        <v>90</v>
      </c>
    </row>
    <row r="23" spans="1:11">
      <c r="A23" s="26" t="s">
        <v>31</v>
      </c>
      <c r="B23" s="26">
        <v>8</v>
      </c>
      <c r="C23" s="26">
        <v>8</v>
      </c>
      <c r="D23" s="26">
        <v>22</v>
      </c>
      <c r="E23" s="26">
        <v>22</v>
      </c>
      <c r="F23" s="26">
        <v>32</v>
      </c>
      <c r="G23" s="26">
        <v>32</v>
      </c>
      <c r="H23" s="26">
        <v>77</v>
      </c>
      <c r="I23" s="26">
        <v>77</v>
      </c>
      <c r="J23" s="26">
        <v>135</v>
      </c>
      <c r="K23" s="26">
        <v>135</v>
      </c>
    </row>
    <row r="27" spans="1:11">
      <c r="A27" s="70" t="s">
        <v>14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</row>
    <row r="28" spans="1:11">
      <c r="A28" s="71" t="s">
        <v>75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</row>
    <row r="29" spans="1:11">
      <c r="A29" s="72" t="s">
        <v>0</v>
      </c>
      <c r="B29" s="75" t="s">
        <v>6</v>
      </c>
      <c r="C29" s="75"/>
      <c r="D29" s="75"/>
      <c r="E29" s="75"/>
      <c r="F29" s="75"/>
      <c r="G29" s="75"/>
      <c r="H29" s="75"/>
      <c r="I29" s="75"/>
      <c r="J29" s="75"/>
      <c r="K29" s="75"/>
    </row>
    <row r="30" spans="1:11">
      <c r="A30" s="73"/>
      <c r="B30" s="75" t="s">
        <v>7</v>
      </c>
      <c r="C30" s="75"/>
      <c r="D30" s="75" t="s">
        <v>8</v>
      </c>
      <c r="E30" s="75"/>
      <c r="F30" s="75" t="s">
        <v>9</v>
      </c>
      <c r="G30" s="75"/>
      <c r="H30" s="75" t="s">
        <v>10</v>
      </c>
      <c r="I30" s="75"/>
      <c r="J30" s="75" t="s">
        <v>11</v>
      </c>
      <c r="K30" s="75"/>
    </row>
    <row r="31" spans="1:11">
      <c r="A31" s="74"/>
      <c r="B31" s="54" t="s">
        <v>12</v>
      </c>
      <c r="C31" s="54" t="s">
        <v>13</v>
      </c>
      <c r="D31" s="54" t="s">
        <v>12</v>
      </c>
      <c r="E31" s="54" t="s">
        <v>13</v>
      </c>
      <c r="F31" s="54" t="s">
        <v>12</v>
      </c>
      <c r="G31" s="54" t="s">
        <v>13</v>
      </c>
      <c r="H31" s="54" t="s">
        <v>12</v>
      </c>
      <c r="I31" s="54" t="s">
        <v>13</v>
      </c>
      <c r="J31" s="54" t="s">
        <v>12</v>
      </c>
      <c r="K31" s="54" t="s">
        <v>13</v>
      </c>
    </row>
    <row r="32" spans="1:11">
      <c r="A32" s="26" t="s">
        <v>1</v>
      </c>
      <c r="B32" s="26" t="s">
        <v>168</v>
      </c>
      <c r="C32" s="26">
        <v>276</v>
      </c>
      <c r="D32" s="26">
        <v>300</v>
      </c>
      <c r="E32" s="26">
        <v>279</v>
      </c>
      <c r="F32" s="26">
        <v>333</v>
      </c>
      <c r="G32" s="26">
        <v>322</v>
      </c>
      <c r="H32" s="26">
        <v>290</v>
      </c>
      <c r="I32" s="26">
        <v>286</v>
      </c>
      <c r="J32" s="26">
        <v>304</v>
      </c>
      <c r="K32" s="26">
        <v>301</v>
      </c>
    </row>
    <row r="33" spans="1:11" ht="40.5" customHeight="1">
      <c r="A33" s="26" t="s">
        <v>2</v>
      </c>
      <c r="B33" s="26" t="s">
        <v>173</v>
      </c>
      <c r="C33" s="26">
        <v>273</v>
      </c>
      <c r="D33" s="26">
        <v>276</v>
      </c>
      <c r="E33" s="26">
        <v>276</v>
      </c>
      <c r="F33" s="26">
        <v>279</v>
      </c>
      <c r="G33" s="26">
        <v>274</v>
      </c>
      <c r="H33" s="26">
        <v>322</v>
      </c>
      <c r="I33" s="26">
        <v>311</v>
      </c>
      <c r="J33" s="26">
        <v>282</v>
      </c>
      <c r="K33" s="26">
        <v>281</v>
      </c>
    </row>
    <row r="34" spans="1:11">
      <c r="A34" s="26" t="s">
        <v>3</v>
      </c>
      <c r="B34" s="26" t="s">
        <v>174</v>
      </c>
      <c r="C34" s="26">
        <v>131</v>
      </c>
      <c r="D34" s="26">
        <v>264</v>
      </c>
      <c r="E34" s="26">
        <v>261</v>
      </c>
      <c r="F34" s="26">
        <v>274</v>
      </c>
      <c r="G34" s="26">
        <v>266</v>
      </c>
      <c r="H34" s="26">
        <v>274</v>
      </c>
      <c r="I34" s="26">
        <v>270</v>
      </c>
      <c r="J34" s="26">
        <v>310</v>
      </c>
      <c r="K34" s="26">
        <v>308</v>
      </c>
    </row>
    <row r="35" spans="1:11">
      <c r="A35" s="26" t="s">
        <v>4</v>
      </c>
      <c r="B35" s="26" t="s">
        <v>175</v>
      </c>
      <c r="C35" s="26">
        <v>73</v>
      </c>
      <c r="D35" s="26">
        <v>131</v>
      </c>
      <c r="E35" s="26">
        <v>125</v>
      </c>
      <c r="F35" s="26">
        <v>261</v>
      </c>
      <c r="G35" s="26">
        <v>252</v>
      </c>
      <c r="H35" s="26">
        <v>264</v>
      </c>
      <c r="I35" s="26">
        <v>257</v>
      </c>
      <c r="J35" s="26">
        <v>270</v>
      </c>
      <c r="K35" s="26">
        <v>266</v>
      </c>
    </row>
    <row r="36" spans="1:11">
      <c r="A36" s="26" t="s">
        <v>31</v>
      </c>
      <c r="B36" s="26">
        <v>74</v>
      </c>
      <c r="C36" s="26">
        <v>73</v>
      </c>
      <c r="D36" s="26">
        <v>73</v>
      </c>
      <c r="E36" s="26">
        <v>73</v>
      </c>
      <c r="F36" s="26">
        <v>113</v>
      </c>
      <c r="G36" s="26">
        <v>113</v>
      </c>
      <c r="H36" s="26">
        <v>252</v>
      </c>
      <c r="I36" s="26">
        <v>252</v>
      </c>
      <c r="J36" s="26">
        <v>257</v>
      </c>
      <c r="K36" s="26">
        <v>256</v>
      </c>
    </row>
    <row r="39" spans="1:11">
      <c r="A39" s="70" t="s">
        <v>14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</row>
    <row r="40" spans="1:11">
      <c r="A40" s="71" t="s">
        <v>76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</row>
    <row r="41" spans="1:11">
      <c r="A41" s="72" t="s">
        <v>0</v>
      </c>
      <c r="B41" s="75" t="s">
        <v>6</v>
      </c>
      <c r="C41" s="75"/>
      <c r="D41" s="75"/>
      <c r="E41" s="75"/>
      <c r="F41" s="75"/>
      <c r="G41" s="75"/>
      <c r="H41" s="75"/>
      <c r="I41" s="75"/>
      <c r="J41" s="75"/>
      <c r="K41" s="75"/>
    </row>
    <row r="42" spans="1:11">
      <c r="A42" s="73"/>
      <c r="B42" s="75" t="s">
        <v>7</v>
      </c>
      <c r="C42" s="75"/>
      <c r="D42" s="75" t="s">
        <v>8</v>
      </c>
      <c r="E42" s="75"/>
      <c r="F42" s="75" t="s">
        <v>9</v>
      </c>
      <c r="G42" s="75"/>
      <c r="H42" s="75" t="s">
        <v>10</v>
      </c>
      <c r="I42" s="75"/>
      <c r="J42" s="75" t="s">
        <v>11</v>
      </c>
      <c r="K42" s="75"/>
    </row>
    <row r="43" spans="1:11">
      <c r="A43" s="74"/>
      <c r="B43" s="54" t="s">
        <v>12</v>
      </c>
      <c r="C43" s="54" t="s">
        <v>13</v>
      </c>
      <c r="D43" s="54" t="s">
        <v>12</v>
      </c>
      <c r="E43" s="54" t="s">
        <v>13</v>
      </c>
      <c r="F43" s="54" t="s">
        <v>12</v>
      </c>
      <c r="G43" s="54" t="s">
        <v>13</v>
      </c>
      <c r="H43" s="54" t="s">
        <v>12</v>
      </c>
      <c r="I43" s="54" t="s">
        <v>13</v>
      </c>
      <c r="J43" s="54" t="s">
        <v>12</v>
      </c>
      <c r="K43" s="54" t="s">
        <v>13</v>
      </c>
    </row>
    <row r="44" spans="1:11">
      <c r="A44" s="26" t="s">
        <v>1</v>
      </c>
      <c r="B44" s="26">
        <v>254</v>
      </c>
      <c r="C44" s="26">
        <v>254</v>
      </c>
      <c r="D44" s="26">
        <v>176</v>
      </c>
      <c r="E44" s="26">
        <v>171</v>
      </c>
      <c r="F44" s="26">
        <v>122</v>
      </c>
      <c r="G44" s="26">
        <v>121</v>
      </c>
      <c r="H44" s="26">
        <v>73</v>
      </c>
      <c r="I44" s="26">
        <v>72</v>
      </c>
      <c r="J44" s="26">
        <v>39</v>
      </c>
      <c r="K44" s="26">
        <v>39</v>
      </c>
    </row>
    <row r="45" spans="1:11">
      <c r="A45" s="26" t="s">
        <v>2</v>
      </c>
      <c r="B45" s="26">
        <v>181</v>
      </c>
      <c r="C45" s="26">
        <v>181</v>
      </c>
      <c r="D45" s="26">
        <v>254</v>
      </c>
      <c r="E45" s="26">
        <v>253</v>
      </c>
      <c r="F45" s="26">
        <v>171</v>
      </c>
      <c r="G45" s="26">
        <v>170</v>
      </c>
      <c r="H45" s="26">
        <v>120</v>
      </c>
      <c r="I45" s="26">
        <v>120</v>
      </c>
      <c r="J45" s="26">
        <v>73</v>
      </c>
      <c r="K45" s="26">
        <v>73</v>
      </c>
    </row>
    <row r="46" spans="1:11">
      <c r="A46" s="26" t="s">
        <v>3</v>
      </c>
      <c r="B46" s="26">
        <v>101</v>
      </c>
      <c r="C46" s="26">
        <v>98</v>
      </c>
      <c r="D46" s="26">
        <v>181</v>
      </c>
      <c r="E46" s="26">
        <v>169</v>
      </c>
      <c r="F46" s="26">
        <v>253</v>
      </c>
      <c r="G46" s="26">
        <v>238</v>
      </c>
      <c r="H46" s="26">
        <v>170</v>
      </c>
      <c r="I46" s="26">
        <v>166</v>
      </c>
      <c r="J46" s="26">
        <v>120</v>
      </c>
      <c r="K46" s="26">
        <v>119</v>
      </c>
    </row>
    <row r="47" spans="1:11">
      <c r="A47" s="26" t="s">
        <v>4</v>
      </c>
      <c r="B47" s="26">
        <v>28</v>
      </c>
      <c r="C47" s="26">
        <v>28</v>
      </c>
      <c r="D47" s="26">
        <v>98</v>
      </c>
      <c r="E47" s="26">
        <v>93</v>
      </c>
      <c r="F47" s="26">
        <v>169</v>
      </c>
      <c r="G47" s="26">
        <v>165</v>
      </c>
      <c r="H47" s="26">
        <v>238</v>
      </c>
      <c r="I47" s="26">
        <v>231</v>
      </c>
      <c r="J47" s="26">
        <v>166</v>
      </c>
      <c r="K47" s="26">
        <v>163</v>
      </c>
    </row>
    <row r="48" spans="1:11">
      <c r="A48" s="26" t="s">
        <v>31</v>
      </c>
      <c r="B48" s="26">
        <v>29</v>
      </c>
      <c r="C48" s="26">
        <v>28</v>
      </c>
      <c r="D48" s="26">
        <v>28</v>
      </c>
      <c r="E48" s="26">
        <v>28</v>
      </c>
      <c r="F48" s="26">
        <v>93</v>
      </c>
      <c r="G48" s="26">
        <v>93</v>
      </c>
      <c r="H48" s="26">
        <v>165</v>
      </c>
      <c r="I48" s="26">
        <v>165</v>
      </c>
      <c r="J48" s="26">
        <v>231</v>
      </c>
      <c r="K48" s="26">
        <v>231</v>
      </c>
    </row>
    <row r="52" spans="1:11">
      <c r="A52" s="70" t="s">
        <v>14</v>
      </c>
      <c r="B52" s="70"/>
      <c r="C52" s="70"/>
      <c r="D52" s="70"/>
      <c r="E52" s="70"/>
      <c r="F52" s="70"/>
      <c r="G52" s="70"/>
      <c r="H52" s="70"/>
      <c r="I52" s="70"/>
      <c r="J52" s="70"/>
      <c r="K52" s="70"/>
    </row>
    <row r="53" spans="1:11">
      <c r="A53" s="71" t="s">
        <v>71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</row>
    <row r="54" spans="1:11">
      <c r="A54" s="72" t="s">
        <v>0</v>
      </c>
      <c r="B54" s="75" t="s">
        <v>6</v>
      </c>
      <c r="C54" s="75"/>
      <c r="D54" s="75"/>
      <c r="E54" s="75"/>
      <c r="F54" s="75"/>
      <c r="G54" s="75"/>
      <c r="H54" s="75"/>
      <c r="I54" s="75"/>
      <c r="J54" s="75"/>
      <c r="K54" s="75"/>
    </row>
    <row r="55" spans="1:11">
      <c r="A55" s="73"/>
      <c r="B55" s="75" t="s">
        <v>7</v>
      </c>
      <c r="C55" s="75"/>
      <c r="D55" s="75" t="s">
        <v>8</v>
      </c>
      <c r="E55" s="75"/>
      <c r="F55" s="75" t="s">
        <v>9</v>
      </c>
      <c r="G55" s="75"/>
      <c r="H55" s="75" t="s">
        <v>10</v>
      </c>
      <c r="I55" s="75"/>
      <c r="J55" s="75" t="s">
        <v>11</v>
      </c>
      <c r="K55" s="75"/>
    </row>
    <row r="56" spans="1:11">
      <c r="A56" s="74"/>
      <c r="B56" s="54" t="s">
        <v>12</v>
      </c>
      <c r="C56" s="54" t="s">
        <v>13</v>
      </c>
      <c r="D56" s="54" t="s">
        <v>12</v>
      </c>
      <c r="E56" s="54" t="s">
        <v>13</v>
      </c>
      <c r="F56" s="54" t="s">
        <v>12</v>
      </c>
      <c r="G56" s="54" t="s">
        <v>13</v>
      </c>
      <c r="H56" s="54" t="s">
        <v>12</v>
      </c>
      <c r="I56" s="54" t="s">
        <v>13</v>
      </c>
      <c r="J56" s="54" t="s">
        <v>12</v>
      </c>
      <c r="K56" s="54" t="s">
        <v>13</v>
      </c>
    </row>
    <row r="57" spans="1:11">
      <c r="A57" s="26" t="s">
        <v>1</v>
      </c>
      <c r="B57" s="26">
        <v>304</v>
      </c>
      <c r="C57" s="26">
        <v>293</v>
      </c>
      <c r="D57" s="26">
        <v>366</v>
      </c>
      <c r="E57" s="26">
        <v>321</v>
      </c>
      <c r="F57" s="26">
        <v>195</v>
      </c>
      <c r="G57" s="26">
        <v>187</v>
      </c>
      <c r="H57" s="26">
        <v>122</v>
      </c>
      <c r="I57" s="26">
        <v>121</v>
      </c>
      <c r="J57" s="26">
        <v>167</v>
      </c>
      <c r="K57" s="26">
        <v>165</v>
      </c>
    </row>
    <row r="58" spans="1:11">
      <c r="A58" s="26" t="s">
        <v>2</v>
      </c>
      <c r="B58" s="26">
        <v>288</v>
      </c>
      <c r="C58" s="26">
        <v>286</v>
      </c>
      <c r="D58" s="26">
        <v>293</v>
      </c>
      <c r="E58" s="26">
        <v>273</v>
      </c>
      <c r="F58" s="26">
        <v>321</v>
      </c>
      <c r="G58" s="26">
        <v>314</v>
      </c>
      <c r="H58" s="26">
        <v>187</v>
      </c>
      <c r="I58" s="26">
        <v>183</v>
      </c>
      <c r="J58" s="26">
        <v>121</v>
      </c>
      <c r="K58" s="26">
        <v>121</v>
      </c>
    </row>
    <row r="59" spans="1:11">
      <c r="A59" s="26" t="s">
        <v>3</v>
      </c>
      <c r="B59" s="26">
        <v>188</v>
      </c>
      <c r="C59" s="26">
        <v>184</v>
      </c>
      <c r="D59" s="26">
        <v>286</v>
      </c>
      <c r="E59" s="26">
        <v>258</v>
      </c>
      <c r="F59" s="26">
        <v>273</v>
      </c>
      <c r="G59" s="26">
        <v>249</v>
      </c>
      <c r="H59" s="26">
        <v>314</v>
      </c>
      <c r="I59" s="26">
        <v>308</v>
      </c>
      <c r="J59" s="26">
        <v>183</v>
      </c>
      <c r="K59" s="26">
        <v>180</v>
      </c>
    </row>
    <row r="60" spans="1:11">
      <c r="A60" s="26" t="s">
        <v>4</v>
      </c>
      <c r="B60" s="26">
        <v>69</v>
      </c>
      <c r="C60" s="26">
        <v>69</v>
      </c>
      <c r="D60" s="26">
        <v>182</v>
      </c>
      <c r="E60" s="26">
        <v>178</v>
      </c>
      <c r="F60" s="26">
        <v>258</v>
      </c>
      <c r="G60" s="26">
        <v>249</v>
      </c>
      <c r="H60" s="26">
        <v>249</v>
      </c>
      <c r="I60" s="26">
        <v>249</v>
      </c>
      <c r="J60" s="26">
        <v>308</v>
      </c>
      <c r="K60" s="26">
        <v>305</v>
      </c>
    </row>
    <row r="61" spans="1:11">
      <c r="A61" s="26" t="s">
        <v>31</v>
      </c>
      <c r="B61" s="26">
        <v>88</v>
      </c>
      <c r="C61" s="26">
        <v>88</v>
      </c>
      <c r="D61" s="26">
        <v>69</v>
      </c>
      <c r="E61" s="26">
        <v>69</v>
      </c>
      <c r="F61" s="26">
        <v>177</v>
      </c>
      <c r="G61" s="26">
        <v>177</v>
      </c>
      <c r="H61" s="26">
        <v>249</v>
      </c>
      <c r="I61" s="26">
        <v>249</v>
      </c>
      <c r="J61" s="26">
        <v>249</v>
      </c>
      <c r="K61" s="26">
        <v>245</v>
      </c>
    </row>
    <row r="65" spans="1:11">
      <c r="A65" s="70" t="s">
        <v>14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</row>
    <row r="66" spans="1:11">
      <c r="A66" s="71" t="s">
        <v>72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</row>
    <row r="67" spans="1:11">
      <c r="A67" s="72" t="s">
        <v>0</v>
      </c>
      <c r="B67" s="75" t="s">
        <v>6</v>
      </c>
      <c r="C67" s="75"/>
      <c r="D67" s="75"/>
      <c r="E67" s="75"/>
      <c r="F67" s="75"/>
      <c r="G67" s="75"/>
      <c r="H67" s="75"/>
      <c r="I67" s="75"/>
      <c r="J67" s="75"/>
      <c r="K67" s="75"/>
    </row>
    <row r="68" spans="1:11">
      <c r="A68" s="73"/>
      <c r="B68" s="75" t="s">
        <v>7</v>
      </c>
      <c r="C68" s="75"/>
      <c r="D68" s="75" t="s">
        <v>8</v>
      </c>
      <c r="E68" s="75"/>
      <c r="F68" s="75" t="s">
        <v>9</v>
      </c>
      <c r="G68" s="75"/>
      <c r="H68" s="75" t="s">
        <v>10</v>
      </c>
      <c r="I68" s="75"/>
      <c r="J68" s="75" t="s">
        <v>11</v>
      </c>
      <c r="K68" s="75"/>
    </row>
    <row r="69" spans="1:11">
      <c r="A69" s="74"/>
      <c r="B69" s="54" t="s">
        <v>12</v>
      </c>
      <c r="C69" s="54" t="s">
        <v>13</v>
      </c>
      <c r="D69" s="54" t="s">
        <v>12</v>
      </c>
      <c r="E69" s="54" t="s">
        <v>13</v>
      </c>
      <c r="F69" s="54" t="s">
        <v>12</v>
      </c>
      <c r="G69" s="54" t="s">
        <v>13</v>
      </c>
      <c r="H69" s="54" t="s">
        <v>12</v>
      </c>
      <c r="I69" s="54" t="s">
        <v>13</v>
      </c>
      <c r="J69" s="54" t="s">
        <v>12</v>
      </c>
      <c r="K69" s="54" t="s">
        <v>13</v>
      </c>
    </row>
    <row r="70" spans="1:11">
      <c r="A70" s="26" t="s">
        <v>1</v>
      </c>
      <c r="B70" s="26">
        <v>390</v>
      </c>
      <c r="C70" s="26">
        <v>347</v>
      </c>
      <c r="D70" s="26">
        <v>567</v>
      </c>
      <c r="E70" s="26">
        <v>491</v>
      </c>
      <c r="F70" s="26">
        <v>303</v>
      </c>
      <c r="G70" s="26">
        <v>292</v>
      </c>
      <c r="H70" s="26">
        <v>323</v>
      </c>
      <c r="I70" s="26">
        <v>316</v>
      </c>
      <c r="J70" s="26">
        <v>326</v>
      </c>
      <c r="K70" s="26">
        <v>325</v>
      </c>
    </row>
    <row r="71" spans="1:11">
      <c r="A71" s="26" t="s">
        <v>2</v>
      </c>
      <c r="B71" s="26">
        <v>190</v>
      </c>
      <c r="C71" s="26">
        <v>189</v>
      </c>
      <c r="D71" s="26">
        <v>343</v>
      </c>
      <c r="E71" s="26">
        <v>318</v>
      </c>
      <c r="F71" s="26">
        <v>491</v>
      </c>
      <c r="G71" s="26">
        <v>481</v>
      </c>
      <c r="H71" s="26">
        <v>291</v>
      </c>
      <c r="I71" s="26">
        <v>288</v>
      </c>
      <c r="J71" s="26">
        <v>316</v>
      </c>
      <c r="K71" s="26">
        <v>312</v>
      </c>
    </row>
    <row r="72" spans="1:11">
      <c r="A72" s="26" t="s">
        <v>3</v>
      </c>
      <c r="B72" s="26">
        <v>96</v>
      </c>
      <c r="C72" s="26">
        <v>91</v>
      </c>
      <c r="D72" s="26">
        <v>184</v>
      </c>
      <c r="E72" s="26">
        <v>156</v>
      </c>
      <c r="F72" s="26">
        <v>318</v>
      </c>
      <c r="G72" s="26">
        <v>305</v>
      </c>
      <c r="H72" s="26">
        <v>481</v>
      </c>
      <c r="I72" s="26">
        <v>471</v>
      </c>
      <c r="J72" s="26">
        <v>288</v>
      </c>
      <c r="K72" s="26">
        <v>283</v>
      </c>
    </row>
    <row r="73" spans="1:11">
      <c r="A73" s="26" t="s">
        <v>4</v>
      </c>
      <c r="B73" s="26">
        <v>65</v>
      </c>
      <c r="C73" s="26">
        <v>54</v>
      </c>
      <c r="D73" s="26">
        <v>89</v>
      </c>
      <c r="E73" s="26">
        <v>89</v>
      </c>
      <c r="F73" s="26">
        <v>156</v>
      </c>
      <c r="G73" s="26">
        <v>142</v>
      </c>
      <c r="H73" s="26">
        <v>305</v>
      </c>
      <c r="I73" s="26">
        <v>302</v>
      </c>
      <c r="J73" s="26">
        <v>471</v>
      </c>
      <c r="K73" s="26">
        <v>464</v>
      </c>
    </row>
    <row r="74" spans="1:11">
      <c r="A74" s="26" t="s">
        <v>31</v>
      </c>
      <c r="B74" s="26">
        <v>59</v>
      </c>
      <c r="C74" s="26">
        <v>53</v>
      </c>
      <c r="D74" s="26">
        <v>51</v>
      </c>
      <c r="E74" s="26">
        <v>50</v>
      </c>
      <c r="F74" s="26">
        <v>77</v>
      </c>
      <c r="G74" s="26">
        <v>77</v>
      </c>
      <c r="H74" s="26">
        <v>142</v>
      </c>
      <c r="I74" s="26">
        <v>142</v>
      </c>
      <c r="J74" s="26">
        <v>302</v>
      </c>
      <c r="K74" s="26">
        <v>300</v>
      </c>
    </row>
    <row r="78" spans="1:11">
      <c r="A78" s="70" t="s">
        <v>14</v>
      </c>
      <c r="B78" s="70"/>
      <c r="C78" s="70"/>
      <c r="D78" s="70"/>
      <c r="E78" s="70"/>
      <c r="F78" s="70"/>
      <c r="G78" s="70"/>
      <c r="H78" s="70"/>
      <c r="I78" s="70"/>
      <c r="J78" s="70"/>
      <c r="K78" s="70"/>
    </row>
    <row r="79" spans="1:11">
      <c r="A79" s="71" t="s">
        <v>73</v>
      </c>
      <c r="B79" s="71"/>
      <c r="C79" s="71"/>
      <c r="D79" s="71"/>
      <c r="E79" s="71"/>
      <c r="F79" s="71"/>
      <c r="G79" s="71"/>
      <c r="H79" s="71"/>
      <c r="I79" s="71"/>
      <c r="J79" s="71"/>
      <c r="K79" s="71"/>
    </row>
    <row r="80" spans="1:11">
      <c r="A80" s="72" t="s">
        <v>0</v>
      </c>
      <c r="B80" s="75" t="s">
        <v>6</v>
      </c>
      <c r="C80" s="75"/>
      <c r="D80" s="75"/>
      <c r="E80" s="75"/>
      <c r="F80" s="75"/>
      <c r="G80" s="75"/>
      <c r="H80" s="75"/>
      <c r="I80" s="75"/>
      <c r="J80" s="75"/>
      <c r="K80" s="75"/>
    </row>
    <row r="81" spans="1:11">
      <c r="A81" s="73"/>
      <c r="B81" s="75" t="s">
        <v>7</v>
      </c>
      <c r="C81" s="75"/>
      <c r="D81" s="75" t="s">
        <v>8</v>
      </c>
      <c r="E81" s="75"/>
      <c r="F81" s="75" t="s">
        <v>9</v>
      </c>
      <c r="G81" s="75"/>
      <c r="H81" s="75" t="s">
        <v>10</v>
      </c>
      <c r="I81" s="75"/>
      <c r="J81" s="75" t="s">
        <v>11</v>
      </c>
      <c r="K81" s="75"/>
    </row>
    <row r="82" spans="1:11">
      <c r="A82" s="74"/>
      <c r="B82" s="54" t="s">
        <v>12</v>
      </c>
      <c r="C82" s="54" t="s">
        <v>13</v>
      </c>
      <c r="D82" s="54" t="s">
        <v>12</v>
      </c>
      <c r="E82" s="54" t="s">
        <v>13</v>
      </c>
      <c r="F82" s="54" t="s">
        <v>12</v>
      </c>
      <c r="G82" s="54" t="s">
        <v>13</v>
      </c>
      <c r="H82" s="54" t="s">
        <v>12</v>
      </c>
      <c r="I82" s="54" t="s">
        <v>13</v>
      </c>
      <c r="J82" s="54" t="s">
        <v>12</v>
      </c>
      <c r="K82" s="54" t="s">
        <v>13</v>
      </c>
    </row>
    <row r="83" spans="1:11">
      <c r="A83" s="26" t="s">
        <v>1</v>
      </c>
      <c r="B83" s="26">
        <v>429</v>
      </c>
      <c r="C83" s="26">
        <v>392</v>
      </c>
      <c r="D83" s="26">
        <v>383</v>
      </c>
      <c r="E83" s="26">
        <v>326</v>
      </c>
      <c r="F83" s="26">
        <v>205</v>
      </c>
      <c r="G83" s="26">
        <v>197</v>
      </c>
      <c r="H83" s="26">
        <v>196</v>
      </c>
      <c r="I83" s="26">
        <v>192</v>
      </c>
      <c r="J83" s="26">
        <v>182</v>
      </c>
      <c r="K83" s="26">
        <v>180</v>
      </c>
    </row>
    <row r="84" spans="1:11">
      <c r="A84" s="26" t="s">
        <v>2</v>
      </c>
      <c r="B84" s="26">
        <v>388</v>
      </c>
      <c r="C84" s="26">
        <v>381</v>
      </c>
      <c r="D84" s="26">
        <v>392</v>
      </c>
      <c r="E84" s="26">
        <v>352</v>
      </c>
      <c r="F84" s="26">
        <v>320</v>
      </c>
      <c r="G84" s="26">
        <v>316</v>
      </c>
      <c r="H84" s="26">
        <v>198</v>
      </c>
      <c r="I84" s="26">
        <v>196</v>
      </c>
      <c r="J84" s="26">
        <v>192</v>
      </c>
      <c r="K84" s="26">
        <v>194</v>
      </c>
    </row>
    <row r="85" spans="1:11">
      <c r="A85" s="26" t="s">
        <v>3</v>
      </c>
      <c r="B85" s="26">
        <v>524</v>
      </c>
      <c r="C85" s="26">
        <v>508</v>
      </c>
      <c r="D85" s="26">
        <v>381</v>
      </c>
      <c r="E85" s="26">
        <v>341</v>
      </c>
      <c r="F85" s="26">
        <v>352</v>
      </c>
      <c r="G85" s="26">
        <v>315</v>
      </c>
      <c r="H85" s="26">
        <v>316</v>
      </c>
      <c r="I85" s="26">
        <v>306</v>
      </c>
      <c r="J85" s="26">
        <v>196</v>
      </c>
      <c r="K85" s="26">
        <v>196</v>
      </c>
    </row>
    <row r="86" spans="1:11">
      <c r="A86" s="26" t="s">
        <v>4</v>
      </c>
      <c r="B86" s="26">
        <v>533</v>
      </c>
      <c r="C86" s="26">
        <v>516</v>
      </c>
      <c r="D86" s="26">
        <v>503</v>
      </c>
      <c r="E86" s="26">
        <v>471</v>
      </c>
      <c r="F86" s="26">
        <v>341</v>
      </c>
      <c r="G86" s="26">
        <v>310</v>
      </c>
      <c r="H86" s="26">
        <v>315</v>
      </c>
      <c r="I86" s="26">
        <v>291</v>
      </c>
      <c r="J86" s="26">
        <v>306</v>
      </c>
      <c r="K86" s="26">
        <v>300</v>
      </c>
    </row>
    <row r="87" spans="1:11">
      <c r="A87" s="26" t="s">
        <v>31</v>
      </c>
      <c r="B87" s="26">
        <v>740</v>
      </c>
      <c r="C87" s="26">
        <v>740</v>
      </c>
      <c r="D87" s="26">
        <v>516</v>
      </c>
      <c r="E87" s="26">
        <v>516</v>
      </c>
      <c r="F87" s="26">
        <v>472</v>
      </c>
      <c r="G87" s="26">
        <v>472</v>
      </c>
      <c r="H87" s="26">
        <v>310</v>
      </c>
      <c r="I87" s="26">
        <v>310</v>
      </c>
      <c r="J87" s="26">
        <v>291</v>
      </c>
      <c r="K87" s="26">
        <v>286</v>
      </c>
    </row>
  </sheetData>
  <mergeCells count="63">
    <mergeCell ref="A3:A5"/>
    <mergeCell ref="A1:K1"/>
    <mergeCell ref="B3:K3"/>
    <mergeCell ref="B4:C4"/>
    <mergeCell ref="D4:E4"/>
    <mergeCell ref="F4:G4"/>
    <mergeCell ref="H4:I4"/>
    <mergeCell ref="J4:K4"/>
    <mergeCell ref="A2:K2"/>
    <mergeCell ref="A14:K14"/>
    <mergeCell ref="A15:K15"/>
    <mergeCell ref="A16:A18"/>
    <mergeCell ref="B16:K16"/>
    <mergeCell ref="B17:C17"/>
    <mergeCell ref="D17:E17"/>
    <mergeCell ref="F17:G17"/>
    <mergeCell ref="H17:I17"/>
    <mergeCell ref="J17:K17"/>
    <mergeCell ref="A27:K27"/>
    <mergeCell ref="A28:K28"/>
    <mergeCell ref="A29:A31"/>
    <mergeCell ref="B29:K29"/>
    <mergeCell ref="B30:C30"/>
    <mergeCell ref="D30:E30"/>
    <mergeCell ref="F30:G30"/>
    <mergeCell ref="H30:I30"/>
    <mergeCell ref="J30:K30"/>
    <mergeCell ref="A39:K39"/>
    <mergeCell ref="A40:K40"/>
    <mergeCell ref="A41:A43"/>
    <mergeCell ref="B41:K41"/>
    <mergeCell ref="B42:C42"/>
    <mergeCell ref="D42:E42"/>
    <mergeCell ref="F42:G42"/>
    <mergeCell ref="H42:I42"/>
    <mergeCell ref="J42:K42"/>
    <mergeCell ref="A52:K52"/>
    <mergeCell ref="A53:K53"/>
    <mergeCell ref="A54:A56"/>
    <mergeCell ref="B54:K54"/>
    <mergeCell ref="B55:C55"/>
    <mergeCell ref="D55:E55"/>
    <mergeCell ref="F55:G55"/>
    <mergeCell ref="H55:I55"/>
    <mergeCell ref="J55:K55"/>
    <mergeCell ref="A65:K65"/>
    <mergeCell ref="A66:K66"/>
    <mergeCell ref="A67:A69"/>
    <mergeCell ref="B67:K67"/>
    <mergeCell ref="B68:C68"/>
    <mergeCell ref="D68:E68"/>
    <mergeCell ref="F68:G68"/>
    <mergeCell ref="H68:I68"/>
    <mergeCell ref="J68:K68"/>
    <mergeCell ref="A78:K78"/>
    <mergeCell ref="A79:K79"/>
    <mergeCell ref="A80:A82"/>
    <mergeCell ref="B80:K80"/>
    <mergeCell ref="B81:C81"/>
    <mergeCell ref="D81:E81"/>
    <mergeCell ref="F81:G81"/>
    <mergeCell ref="H81:I81"/>
    <mergeCell ref="J81:K81"/>
  </mergeCells>
  <pageMargins left="0.45" right="0.4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"/>
  <sheetViews>
    <sheetView topLeftCell="A19" workbookViewId="0">
      <selection activeCell="K110" sqref="K110"/>
    </sheetView>
  </sheetViews>
  <sheetFormatPr defaultRowHeight="15"/>
  <cols>
    <col min="1" max="1" width="14.5703125" style="55" customWidth="1"/>
    <col min="2" max="2" width="11" style="55" customWidth="1"/>
    <col min="3" max="5" width="10.42578125" style="55" customWidth="1"/>
    <col min="6" max="6" width="11.5703125" style="55" customWidth="1"/>
    <col min="7" max="7" width="13.140625" style="55" customWidth="1"/>
    <col min="8" max="8" width="14.28515625" style="55" customWidth="1"/>
    <col min="9" max="9" width="18" style="55" customWidth="1"/>
    <col min="10" max="10" width="21.28515625" style="55" customWidth="1"/>
    <col min="11" max="16384" width="9.140625" style="55"/>
  </cols>
  <sheetData>
    <row r="1" spans="1:10" ht="16.5">
      <c r="A1" s="79" t="s">
        <v>176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6.5">
      <c r="A2" s="79" t="s">
        <v>15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8.25" customHeight="1">
      <c r="A3" s="56"/>
    </row>
    <row r="4" spans="1:10" ht="16.5">
      <c r="A4" s="70" t="s">
        <v>177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5.75">
      <c r="A5" s="70" t="s">
        <v>67</v>
      </c>
      <c r="B5" s="70"/>
      <c r="C5" s="70"/>
      <c r="D5" s="70"/>
      <c r="E5" s="70"/>
      <c r="F5" s="70"/>
      <c r="G5" s="70"/>
      <c r="H5" s="70"/>
      <c r="I5" s="70"/>
      <c r="J5" s="70"/>
    </row>
    <row r="6" spans="1:10" ht="8.25" customHeight="1"/>
    <row r="7" spans="1:10" ht="15.75" customHeight="1">
      <c r="A7" s="75" t="s">
        <v>0</v>
      </c>
      <c r="B7" s="75" t="s">
        <v>16</v>
      </c>
      <c r="C7" s="75" t="s">
        <v>17</v>
      </c>
      <c r="D7" s="75"/>
      <c r="E7" s="75"/>
      <c r="F7" s="75"/>
      <c r="G7" s="75"/>
      <c r="H7" s="75"/>
      <c r="I7" s="72" t="s">
        <v>25</v>
      </c>
      <c r="J7" s="75" t="s">
        <v>19</v>
      </c>
    </row>
    <row r="8" spans="1:10" ht="15.75">
      <c r="A8" s="75"/>
      <c r="B8" s="75"/>
      <c r="C8" s="75" t="s">
        <v>18</v>
      </c>
      <c r="D8" s="75"/>
      <c r="E8" s="75"/>
      <c r="F8" s="75"/>
      <c r="G8" s="75"/>
      <c r="H8" s="75"/>
      <c r="I8" s="73"/>
      <c r="J8" s="75"/>
    </row>
    <row r="9" spans="1:10" ht="25.5">
      <c r="A9" s="75"/>
      <c r="B9" s="75"/>
      <c r="C9" s="57" t="s">
        <v>20</v>
      </c>
      <c r="D9" s="57" t="s">
        <v>64</v>
      </c>
      <c r="E9" s="57" t="s">
        <v>65</v>
      </c>
      <c r="F9" s="57" t="s">
        <v>21</v>
      </c>
      <c r="G9" s="57" t="s">
        <v>22</v>
      </c>
      <c r="H9" s="57" t="s">
        <v>66</v>
      </c>
      <c r="I9" s="74"/>
      <c r="J9" s="75"/>
    </row>
    <row r="10" spans="1:10" ht="15.75">
      <c r="A10" s="76" t="s">
        <v>1</v>
      </c>
      <c r="B10" s="26" t="s">
        <v>23</v>
      </c>
      <c r="C10" s="26">
        <v>111</v>
      </c>
      <c r="D10" s="26">
        <v>162</v>
      </c>
      <c r="E10" s="26">
        <v>242</v>
      </c>
      <c r="F10" s="26">
        <v>181</v>
      </c>
      <c r="G10" s="26">
        <v>704</v>
      </c>
      <c r="H10" s="26">
        <v>93</v>
      </c>
      <c r="I10" s="26">
        <v>1493</v>
      </c>
      <c r="J10" s="26">
        <v>17.850000000000001</v>
      </c>
    </row>
    <row r="11" spans="1:10" ht="15.75">
      <c r="A11" s="77"/>
      <c r="B11" s="26" t="s">
        <v>24</v>
      </c>
      <c r="C11" s="26">
        <v>111</v>
      </c>
      <c r="D11" s="26">
        <v>92</v>
      </c>
      <c r="E11" s="26">
        <v>190</v>
      </c>
      <c r="F11" s="26">
        <v>262</v>
      </c>
      <c r="G11" s="26">
        <v>564</v>
      </c>
      <c r="H11" s="26">
        <v>239</v>
      </c>
      <c r="I11" s="26">
        <v>1458</v>
      </c>
      <c r="J11" s="26">
        <v>18.02</v>
      </c>
    </row>
    <row r="12" spans="1:10" ht="15.75">
      <c r="A12" s="78" t="s">
        <v>2</v>
      </c>
      <c r="B12" s="26" t="s">
        <v>23</v>
      </c>
      <c r="C12" s="26">
        <v>99</v>
      </c>
      <c r="D12" s="26">
        <v>113</v>
      </c>
      <c r="E12" s="26">
        <v>153</v>
      </c>
      <c r="F12" s="26">
        <v>133</v>
      </c>
      <c r="G12" s="26">
        <v>676</v>
      </c>
      <c r="H12" s="26">
        <v>125</v>
      </c>
      <c r="I12" s="26">
        <v>1299</v>
      </c>
      <c r="J12" s="26">
        <v>17.690000000000001</v>
      </c>
    </row>
    <row r="13" spans="1:10" ht="15.75">
      <c r="A13" s="78"/>
      <c r="B13" s="26" t="s">
        <v>24</v>
      </c>
      <c r="C13" s="26">
        <v>106</v>
      </c>
      <c r="D13" s="26">
        <v>80</v>
      </c>
      <c r="E13" s="26">
        <v>116</v>
      </c>
      <c r="F13" s="26">
        <v>179</v>
      </c>
      <c r="G13" s="26">
        <v>458</v>
      </c>
      <c r="H13" s="26">
        <v>344</v>
      </c>
      <c r="I13" s="26">
        <v>1283</v>
      </c>
      <c r="J13" s="26">
        <v>17.64</v>
      </c>
    </row>
    <row r="14" spans="1:10" ht="15.75">
      <c r="A14" s="78" t="s">
        <v>3</v>
      </c>
      <c r="B14" s="26" t="s">
        <v>23</v>
      </c>
      <c r="C14" s="26">
        <v>66</v>
      </c>
      <c r="D14" s="26">
        <v>69</v>
      </c>
      <c r="E14" s="26">
        <v>143</v>
      </c>
      <c r="F14" s="26">
        <v>100</v>
      </c>
      <c r="G14" s="26">
        <v>497</v>
      </c>
      <c r="H14" s="26">
        <v>139</v>
      </c>
      <c r="I14" s="26">
        <v>1014</v>
      </c>
      <c r="J14" s="26">
        <v>17.04</v>
      </c>
    </row>
    <row r="15" spans="1:10" ht="15.75">
      <c r="A15" s="78"/>
      <c r="B15" s="26" t="s">
        <v>24</v>
      </c>
      <c r="C15" s="26">
        <v>61</v>
      </c>
      <c r="D15" s="26">
        <v>42</v>
      </c>
      <c r="E15" s="26">
        <v>81</v>
      </c>
      <c r="F15" s="26">
        <v>158</v>
      </c>
      <c r="G15" s="26">
        <v>384</v>
      </c>
      <c r="H15" s="26">
        <v>257</v>
      </c>
      <c r="I15" s="26">
        <v>983</v>
      </c>
      <c r="J15" s="26">
        <v>17.239999999999998</v>
      </c>
    </row>
    <row r="16" spans="1:10" ht="15.75">
      <c r="A16" s="78" t="s">
        <v>4</v>
      </c>
      <c r="B16" s="26" t="s">
        <v>23</v>
      </c>
      <c r="C16" s="26">
        <v>55</v>
      </c>
      <c r="D16" s="26">
        <v>38</v>
      </c>
      <c r="E16" s="26">
        <v>64</v>
      </c>
      <c r="F16" s="26">
        <v>59</v>
      </c>
      <c r="G16" s="26">
        <v>440</v>
      </c>
      <c r="H16" s="26">
        <v>86</v>
      </c>
      <c r="I16" s="26">
        <v>742</v>
      </c>
      <c r="J16" s="26">
        <v>17.440000000000001</v>
      </c>
    </row>
    <row r="17" spans="1:10" ht="15.75">
      <c r="A17" s="78"/>
      <c r="B17" s="26" t="s">
        <v>24</v>
      </c>
      <c r="C17" s="26">
        <v>60</v>
      </c>
      <c r="D17" s="26">
        <v>41</v>
      </c>
      <c r="E17" s="26">
        <v>37</v>
      </c>
      <c r="F17" s="26">
        <v>62</v>
      </c>
      <c r="G17" s="26">
        <v>287</v>
      </c>
      <c r="H17" s="26">
        <v>228</v>
      </c>
      <c r="I17" s="26">
        <v>715</v>
      </c>
      <c r="J17" s="26">
        <v>17.98</v>
      </c>
    </row>
    <row r="18" spans="1:10" ht="15.75">
      <c r="A18" s="78" t="s">
        <v>31</v>
      </c>
      <c r="B18" s="26" t="s">
        <v>23</v>
      </c>
      <c r="C18" s="26">
        <v>41</v>
      </c>
      <c r="D18" s="26">
        <v>25</v>
      </c>
      <c r="E18" s="26">
        <v>54</v>
      </c>
      <c r="F18" s="26">
        <v>28</v>
      </c>
      <c r="G18" s="26">
        <v>272</v>
      </c>
      <c r="H18" s="26">
        <v>76</v>
      </c>
      <c r="I18" s="26">
        <v>496</v>
      </c>
      <c r="J18" s="26">
        <v>17.68</v>
      </c>
    </row>
    <row r="19" spans="1:10" ht="15.75">
      <c r="A19" s="78"/>
      <c r="B19" s="26" t="s">
        <v>24</v>
      </c>
      <c r="C19" s="26">
        <v>68</v>
      </c>
      <c r="D19" s="26">
        <v>22</v>
      </c>
      <c r="E19" s="26">
        <v>28</v>
      </c>
      <c r="F19" s="26">
        <v>35</v>
      </c>
      <c r="G19" s="26">
        <v>168</v>
      </c>
      <c r="H19" s="26">
        <v>173</v>
      </c>
      <c r="I19" s="26">
        <v>494</v>
      </c>
      <c r="J19" s="26">
        <v>17.2</v>
      </c>
    </row>
    <row r="24" spans="1:10">
      <c r="A24" s="56"/>
    </row>
    <row r="25" spans="1:10" ht="16.5">
      <c r="A25" s="70" t="s">
        <v>177</v>
      </c>
      <c r="B25" s="70"/>
      <c r="C25" s="70"/>
      <c r="D25" s="70"/>
      <c r="E25" s="70"/>
      <c r="F25" s="70"/>
      <c r="G25" s="70"/>
      <c r="H25" s="70"/>
      <c r="I25" s="70"/>
      <c r="J25" s="70"/>
    </row>
    <row r="26" spans="1:10" ht="15.75">
      <c r="A26" s="70" t="s">
        <v>69</v>
      </c>
      <c r="B26" s="70"/>
      <c r="C26" s="70"/>
      <c r="D26" s="70"/>
      <c r="E26" s="70"/>
      <c r="F26" s="70"/>
      <c r="G26" s="70"/>
      <c r="H26" s="70"/>
      <c r="I26" s="70"/>
      <c r="J26" s="70"/>
    </row>
    <row r="28" spans="1:10" ht="15.75">
      <c r="A28" s="75" t="s">
        <v>0</v>
      </c>
      <c r="B28" s="75" t="s">
        <v>16</v>
      </c>
      <c r="C28" s="75" t="s">
        <v>17</v>
      </c>
      <c r="D28" s="75"/>
      <c r="E28" s="75"/>
      <c r="F28" s="75"/>
      <c r="G28" s="75"/>
      <c r="H28" s="75"/>
      <c r="I28" s="72" t="s">
        <v>25</v>
      </c>
      <c r="J28" s="75" t="s">
        <v>19</v>
      </c>
    </row>
    <row r="29" spans="1:10" ht="15.75">
      <c r="A29" s="75"/>
      <c r="B29" s="75"/>
      <c r="C29" s="75" t="s">
        <v>18</v>
      </c>
      <c r="D29" s="75"/>
      <c r="E29" s="75"/>
      <c r="F29" s="75"/>
      <c r="G29" s="75"/>
      <c r="H29" s="75"/>
      <c r="I29" s="73"/>
      <c r="J29" s="75"/>
    </row>
    <row r="30" spans="1:10" ht="25.5">
      <c r="A30" s="75"/>
      <c r="B30" s="75"/>
      <c r="C30" s="57" t="s">
        <v>20</v>
      </c>
      <c r="D30" s="57" t="s">
        <v>64</v>
      </c>
      <c r="E30" s="57" t="s">
        <v>65</v>
      </c>
      <c r="F30" s="57" t="s">
        <v>21</v>
      </c>
      <c r="G30" s="57" t="s">
        <v>22</v>
      </c>
      <c r="H30" s="57" t="s">
        <v>66</v>
      </c>
      <c r="I30" s="74"/>
      <c r="J30" s="75"/>
    </row>
    <row r="31" spans="1:10" ht="15.75">
      <c r="A31" s="76" t="s">
        <v>1</v>
      </c>
      <c r="B31" s="26" t="s">
        <v>23</v>
      </c>
      <c r="C31" s="58">
        <f ca="1">COUNTIFS($G:$G,"DC",$K:$K,B31,$I:$I,$U$19,$L:$L,"&lt;1")</f>
        <v>38</v>
      </c>
      <c r="D31" s="58">
        <f ca="1">COUNTIFS($G:$G,"DC",$K:$K,B31,$I:$I,$U$19,$L:$L,"&lt;1.5")-C31</f>
        <v>74</v>
      </c>
      <c r="E31" s="7">
        <f ca="1">COUNTIFS($G:$G,"DC",$K:$K,B31,$I:$I,$U$19,$L:$L,"&lt;2")-C31-D31</f>
        <v>93</v>
      </c>
      <c r="F31" s="58">
        <f ca="1">COUNTIFS($G:$G,"DC",$K:$K,B31,$I:$I,$U$19,$L:$L,"&lt;2.5")-D31-C31-E31</f>
        <v>90</v>
      </c>
      <c r="G31" s="58">
        <f ca="1">COUNTIFS($G:$G,"DC",$K:$K,B31,$I:$I,$U$19,$L:$L,"&lt;3.5")-F31-C31-D31-E31</f>
        <v>112</v>
      </c>
      <c r="H31" s="59">
        <f ca="1">COUNTIFS($G:$G,"DC",$K:$K,B31,$I:$I,$U$19,$L:$L,"&lt;=4")-F31-C31-D31-G31-E31</f>
        <v>26</v>
      </c>
      <c r="I31" s="60">
        <f t="shared" ref="I31:I40" ca="1" si="0">H31-G31</f>
        <v>433</v>
      </c>
      <c r="J31" s="61">
        <f ca="1">K31/I31</f>
        <v>17.374133949191688</v>
      </c>
    </row>
    <row r="32" spans="1:10" ht="15.75">
      <c r="A32" s="77"/>
      <c r="B32" s="26" t="s">
        <v>24</v>
      </c>
      <c r="C32" s="58">
        <f ca="1">COUNTIFS($G:$G,"DC",$N:$N,B32,$I:$I,$U$19,$O:$O,"&lt;1")</f>
        <v>33</v>
      </c>
      <c r="D32" s="62">
        <f ca="1">COUNTIFS($G:$G,"DC",$N:$N,B32,$I:$I,$U$19,$O:$O,"&lt;1.5")-C32</f>
        <v>65</v>
      </c>
      <c r="E32" s="62">
        <f ca="1">COUNTIFS($G:$G,"DC",$N:$N,B32,$I:$I,$U$19,$O:$O,"&lt;2")-D32-C32</f>
        <v>76</v>
      </c>
      <c r="F32" s="62">
        <f ca="1">COUNTIFS($G:$G,"DC",$N:$N,B32,$I:$I,$U$19,$O:$O,"&lt;2.5")-E32-C32-D32</f>
        <v>79</v>
      </c>
      <c r="G32" s="62">
        <f ca="1">COUNTIFS($G:$G,"DC",$N:$N,B32,$I:$I,$U$19,$O:$O,"&lt;3.5")-F32-C32-D32-E32</f>
        <v>116</v>
      </c>
      <c r="H32" s="26">
        <f ca="1">COUNTIFS($G:$G,"DC",$N:$N,B32,$I:$I,$U$19,$O:$O,"&lt;=4")-F32-C32-D32-G32-E32</f>
        <v>57</v>
      </c>
      <c r="I32" s="60">
        <f t="shared" ca="1" si="0"/>
        <v>426</v>
      </c>
      <c r="J32" s="61">
        <f t="shared" ref="J32:J40" ca="1" si="1">K32/I32</f>
        <v>17.43661971830986</v>
      </c>
    </row>
    <row r="33" spans="1:10" ht="15.75">
      <c r="A33" s="78" t="s">
        <v>2</v>
      </c>
      <c r="B33" s="26" t="s">
        <v>23</v>
      </c>
      <c r="C33" s="58">
        <f ca="1">COUNTIFS($G:$G,"DC",$K:$K,B33,$I:$I,$U$19,$L:$L,"&lt;1")</f>
        <v>63</v>
      </c>
      <c r="D33" s="58">
        <f ca="1">COUNTIFS($G:$G,"DC",$K:$K,B33,$I:$I,$U$19,$L:$L,"&lt;1.5")-C33</f>
        <v>61</v>
      </c>
      <c r="E33" s="7">
        <f ca="1">COUNTIFS($G:$G,"DC",$K:$K,B33,$I:$I,$U$19,$L:$L,"&lt;2")-C33-D33</f>
        <v>81</v>
      </c>
      <c r="F33" s="58">
        <f ca="1">COUNTIFS($G:$G,"DC",$K:$K,B33,$I:$I,$U$19,$L:$L,"&lt;2.5")-D33-C33-E33</f>
        <v>83</v>
      </c>
      <c r="G33" s="58">
        <f ca="1">COUNTIFS($G:$G,"DC",$K:$K,B33,$I:$I,$U$19,$L:$L,"&lt;3.5")-F33-C33-D33-E33</f>
        <v>108</v>
      </c>
      <c r="H33" s="59">
        <f ca="1">COUNTIFS($G:$G,"DC",$K:$K,B33,$I:$I,$U$19,$L:$L,"&lt;=4")-F33-C33-D33-G33-E33</f>
        <v>51</v>
      </c>
      <c r="I33" s="60">
        <f t="shared" ca="1" si="0"/>
        <v>447</v>
      </c>
      <c r="J33" s="61">
        <f t="shared" ca="1" si="1"/>
        <v>17.6420581655481</v>
      </c>
    </row>
    <row r="34" spans="1:10" ht="15.75">
      <c r="A34" s="78"/>
      <c r="B34" s="26" t="s">
        <v>24</v>
      </c>
      <c r="C34" s="58">
        <f ca="1">COUNTIFS($G:$G,"DC",$N:$N,B34,$I:$I,$U$19,$O:$O,"&lt;1")</f>
        <v>42</v>
      </c>
      <c r="D34" s="62">
        <f ca="1">COUNTIFS($G:$G,"DC",$N:$N,B34,$I:$I,$U$19,$O:$O,"&lt;1.5")-C34</f>
        <v>52</v>
      </c>
      <c r="E34" s="62">
        <f ca="1">COUNTIFS($G:$G,"DC",$N:$N,B34,$I:$I,$U$19,$O:$O,"&lt;2")-D34-C34</f>
        <v>61</v>
      </c>
      <c r="F34" s="62">
        <f ca="1">COUNTIFS($G:$G,"DC",$N:$N,B34,$I:$I,$U$19,$O:$O,"&lt;2.5")-E34-C34-D34</f>
        <v>91</v>
      </c>
      <c r="G34" s="62">
        <f ca="1">COUNTIFS($G:$G,"DC",$N:$N,B34,$I:$I,$U$19,$O:$O,"&lt;3.5")-F34-C34-D34-E34</f>
        <v>119</v>
      </c>
      <c r="H34" s="26">
        <f ca="1">COUNTIFS($G:$G,"DC",$N:$N,B34,$I:$I,$U$19,$O:$O,"&lt;=4")-F34-C34-D34-G34-E34</f>
        <v>80</v>
      </c>
      <c r="I34" s="60">
        <f t="shared" ca="1" si="0"/>
        <v>445</v>
      </c>
      <c r="J34" s="61">
        <f t="shared" ca="1" si="1"/>
        <v>17.689887640449438</v>
      </c>
    </row>
    <row r="35" spans="1:10" ht="15.75">
      <c r="A35" s="78" t="s">
        <v>3</v>
      </c>
      <c r="B35" s="26" t="s">
        <v>23</v>
      </c>
      <c r="C35" s="58">
        <f ca="1">COUNTIFS($G:$G,"DC",$K:$K,B35,$I:$I,$U$19,$L:$L,"&lt;1")</f>
        <v>33</v>
      </c>
      <c r="D35" s="58">
        <f ca="1">COUNTIFS($G:$G,"DC",$K:$K,B35,$I:$I,$U$19,$L:$L,"&lt;1.5")-C35</f>
        <v>24</v>
      </c>
      <c r="E35" s="7">
        <f ca="1">COUNTIFS($G:$G,"DC",$K:$K,B35,$I:$I,$U$19,$L:$L,"&lt;2")-C35-D35</f>
        <v>49</v>
      </c>
      <c r="F35" s="58">
        <f ca="1">COUNTIFS($G:$G,"DC",$K:$K,B35,$I:$I,$U$19,$L:$L,"&lt;2.5")-D35-C35-E35</f>
        <v>68</v>
      </c>
      <c r="G35" s="58">
        <f ca="1">COUNTIFS($G:$G,"DC",$K:$K,B35,$I:$I,$U$19,$L:$L,"&lt;3.5")-F35-C35-D35-E35</f>
        <v>159</v>
      </c>
      <c r="H35" s="59">
        <f ca="1">COUNTIFS($G:$G,"DC",$K:$K,B35,$I:$I,$U$19,$L:$L,"&lt;=4")-F35-C35-D35-G35-E35</f>
        <v>46</v>
      </c>
      <c r="I35" s="60">
        <f t="shared" ca="1" si="0"/>
        <v>379</v>
      </c>
      <c r="J35" s="61">
        <f t="shared" ca="1" si="1"/>
        <v>17.229551451187334</v>
      </c>
    </row>
    <row r="36" spans="1:10" ht="15.75">
      <c r="A36" s="78"/>
      <c r="B36" s="26" t="s">
        <v>24</v>
      </c>
      <c r="C36" s="58">
        <f ca="1">COUNTIFS($G:$G,"DC",$N:$N,B36,$I:$I,$U$19,$O:$O,"&lt;1")</f>
        <v>24</v>
      </c>
      <c r="D36" s="62">
        <f ca="1">COUNTIFS($G:$G,"DC",$N:$N,B36,$I:$I,$U$19,$O:$O,"&lt;1.5")-C36</f>
        <v>15</v>
      </c>
      <c r="E36" s="62">
        <f ca="1">COUNTIFS($G:$G,"DC",$N:$N,B36,$I:$I,$U$19,$O:$O,"&lt;2")-D36-C36</f>
        <v>34</v>
      </c>
      <c r="F36" s="62">
        <f ca="1">COUNTIFS($G:$G,"DC",$N:$N,B36,$I:$I,$U$19,$O:$O,"&lt;2.5")-E36-C36-D36</f>
        <v>56</v>
      </c>
      <c r="G36" s="62">
        <f ca="1">COUNTIFS($G:$G,"DC",$N:$N,B36,$I:$I,$U$19,$O:$O,"&lt;3.5")-F36-C36-D36-E36</f>
        <v>151</v>
      </c>
      <c r="H36" s="26">
        <f ca="1">COUNTIFS($G:$G,"DC",$N:$N,B36,$I:$I,$U$19,$O:$O,"&lt;=4")-F36-C36-D36-G36-E36</f>
        <v>92</v>
      </c>
      <c r="I36" s="60">
        <f t="shared" ca="1" si="0"/>
        <v>372</v>
      </c>
      <c r="J36" s="61">
        <f t="shared" ca="1" si="1"/>
        <v>18.21505376344086</v>
      </c>
    </row>
    <row r="37" spans="1:10" ht="15.75">
      <c r="A37" s="78" t="s">
        <v>4</v>
      </c>
      <c r="B37" s="26" t="s">
        <v>23</v>
      </c>
      <c r="C37" s="58">
        <f ca="1">COUNTIFS($G:$G,"DC",$K:$K,B37,$I:$I,$U$19,$L:$L,"&lt;1")</f>
        <v>32</v>
      </c>
      <c r="D37" s="58">
        <f ca="1">COUNTIFS($G:$G,"DC",$K:$K,B37,$I:$I,$U$19,$L:$L,"&lt;1.5")-C37</f>
        <v>25</v>
      </c>
      <c r="E37" s="7">
        <f ca="1">COUNTIFS($G:$G,"DC",$K:$K,B37,$I:$I,$U$19,$L:$L,"&lt;2")-C37-D37</f>
        <v>32</v>
      </c>
      <c r="F37" s="58">
        <f ca="1">COUNTIFS($G:$G,"DC",$K:$K,B37,$I:$I,$U$19,$L:$L,"&lt;2.5")-D37-C37-E37</f>
        <v>61</v>
      </c>
      <c r="G37" s="58">
        <f ca="1">COUNTIFS($G:$G,"DC",$K:$K,B37,$I:$I,$U$19,$L:$L,"&lt;3.5")-F37-C37-D37-E37</f>
        <v>163</v>
      </c>
      <c r="H37" s="59">
        <f ca="1">COUNTIFS($G:$G,"DC",$K:$K,B37,$I:$I,$U$19,$L:$L,"&lt;=4")-F37-C37-D37-G37-E37</f>
        <v>43</v>
      </c>
      <c r="I37" s="60">
        <f t="shared" ca="1" si="0"/>
        <v>356</v>
      </c>
      <c r="J37" s="61">
        <f t="shared" ca="1" si="1"/>
        <v>17.691011235955056</v>
      </c>
    </row>
    <row r="38" spans="1:10" ht="15.75">
      <c r="A38" s="78"/>
      <c r="B38" s="26" t="s">
        <v>24</v>
      </c>
      <c r="C38" s="58">
        <f ca="1">COUNTIFS($G:$G,"DC",$N:$N,B38,$I:$I,$U$19,$O:$O,"&lt;1")</f>
        <v>23</v>
      </c>
      <c r="D38" s="62">
        <f ca="1">COUNTIFS($G:$G,"DC",$N:$N,B38,$I:$I,$U$19,$O:$O,"&lt;1.5")-C38</f>
        <v>7</v>
      </c>
      <c r="E38" s="62">
        <f ca="1">COUNTIFS($G:$G,"DC",$N:$N,B38,$I:$I,$U$19,$O:$O,"&lt;2")-D38-C38</f>
        <v>33</v>
      </c>
      <c r="F38" s="62">
        <f ca="1">COUNTIFS($G:$G,"DC",$N:$N,B38,$I:$I,$U$19,$O:$O,"&lt;2.5")-E38-C38-D38</f>
        <v>39</v>
      </c>
      <c r="G38" s="62">
        <f ca="1">COUNTIFS($G:$G,"DC",$N:$N,B38,$I:$I,$U$19,$O:$O,"&lt;3.5")-F38-C38-D38-E38</f>
        <v>135</v>
      </c>
      <c r="H38" s="26">
        <f ca="1">COUNTIFS($G:$G,"DC",$N:$N,B38,$I:$I,$U$19,$O:$O,"&lt;=4")-F38-C38-D38-G38-E38</f>
        <v>102</v>
      </c>
      <c r="I38" s="60">
        <f t="shared" ca="1" si="0"/>
        <v>339</v>
      </c>
      <c r="J38" s="61">
        <f t="shared" ca="1" si="1"/>
        <v>18.442477876106196</v>
      </c>
    </row>
    <row r="39" spans="1:10" ht="15.75">
      <c r="A39" s="78" t="s">
        <v>31</v>
      </c>
      <c r="B39" s="26" t="s">
        <v>23</v>
      </c>
      <c r="C39" s="58">
        <f ca="1">COUNTIFS($G:$G,"DC",$K:$K,B39,$I:$I,$U$19,$L:$L,"&lt;1")</f>
        <v>13</v>
      </c>
      <c r="D39" s="58">
        <f ca="1">COUNTIFS($G:$G,"DC",$K:$K,B39,$I:$I,$U$19,$L:$L,"&lt;1.5")-C39</f>
        <v>7</v>
      </c>
      <c r="E39" s="7">
        <f ca="1">COUNTIFS($G:$G,"DC",$K:$K,B39,$I:$I,$U$19,$L:$L,"&lt;2")-C39-D39</f>
        <v>23</v>
      </c>
      <c r="F39" s="58">
        <f ca="1">COUNTIFS($G:$G,"DC",$K:$K,B39,$I:$I,$U$19,$L:$L,"&lt;2.5")-D39-C39-E39</f>
        <v>42</v>
      </c>
      <c r="G39" s="58">
        <f ca="1">COUNTIFS($G:$G,"DC",$K:$K,B39,$I:$I,$U$19,$L:$L,"&lt;3.5")-F39-C39-D39-E39</f>
        <v>136</v>
      </c>
      <c r="H39" s="59">
        <f ca="1">COUNTIFS($G:$G,"DC",$K:$K,B39,$I:$I,$U$19,$L:$L,"&lt;=4")-F39-C39-D39-G39-E39</f>
        <v>27</v>
      </c>
      <c r="I39" s="60">
        <f t="shared" ca="1" si="0"/>
        <v>248</v>
      </c>
      <c r="J39" s="61">
        <f t="shared" ca="1" si="1"/>
        <v>18.487903225806452</v>
      </c>
    </row>
    <row r="40" spans="1:10" ht="15.75">
      <c r="A40" s="78"/>
      <c r="B40" s="26" t="s">
        <v>24</v>
      </c>
      <c r="C40" s="58">
        <f ca="1">COUNTIFS($G:$G,"DC",$N:$N,B40,$I:$I,$U$19,$O:$O,"&lt;1")</f>
        <v>17</v>
      </c>
      <c r="D40" s="62">
        <f ca="1">COUNTIFS($G:$G,"DC",$N:$N,B40,$I:$I,$U$19,$O:$O,"&lt;1.5")-C40</f>
        <v>6</v>
      </c>
      <c r="E40" s="62">
        <f ca="1">COUNTIFS($G:$G,"DC",$N:$N,B40,$I:$I,$U$19,$O:$O,"&lt;2")-D40-C40</f>
        <v>16</v>
      </c>
      <c r="F40" s="62">
        <f ca="1">COUNTIFS($G:$G,"DC",$N:$N,B40,$I:$I,$U$19,$O:$O,"&lt;2.5")-E40-C40-D40</f>
        <v>33</v>
      </c>
      <c r="G40" s="62">
        <f ca="1">COUNTIFS($G:$G,"DC",$N:$N,B40,$I:$I,$U$19,$O:$O,"&lt;3.5")-F40-C40-D40-E40</f>
        <v>83</v>
      </c>
      <c r="H40" s="26">
        <f ca="1">COUNTIFS($G:$G,"DC",$N:$N,B40,$I:$I,$U$19,$O:$O,"&lt;=4")-F40-C40-D40-G40-E40</f>
        <v>88</v>
      </c>
      <c r="I40" s="60">
        <f t="shared" ca="1" si="0"/>
        <v>243</v>
      </c>
      <c r="J40" s="61">
        <f t="shared" ca="1" si="1"/>
        <v>17.152263374485596</v>
      </c>
    </row>
    <row r="44" spans="1:10">
      <c r="A44" s="56"/>
    </row>
    <row r="45" spans="1:10" ht="16.5">
      <c r="A45" s="70" t="s">
        <v>177</v>
      </c>
      <c r="B45" s="70"/>
      <c r="C45" s="70"/>
      <c r="D45" s="70"/>
      <c r="E45" s="70"/>
      <c r="F45" s="70"/>
      <c r="G45" s="70"/>
      <c r="H45" s="70"/>
      <c r="I45" s="70"/>
      <c r="J45" s="70"/>
    </row>
    <row r="46" spans="1:10" ht="15.75">
      <c r="A46" s="70" t="s">
        <v>68</v>
      </c>
      <c r="B46" s="70"/>
      <c r="C46" s="70"/>
      <c r="D46" s="70"/>
      <c r="E46" s="70"/>
      <c r="F46" s="70"/>
      <c r="G46" s="70"/>
      <c r="H46" s="70"/>
      <c r="I46" s="70"/>
      <c r="J46" s="70"/>
    </row>
    <row r="48" spans="1:10" ht="15.75">
      <c r="A48" s="75" t="s">
        <v>0</v>
      </c>
      <c r="B48" s="75" t="s">
        <v>16</v>
      </c>
      <c r="C48" s="75" t="s">
        <v>17</v>
      </c>
      <c r="D48" s="75"/>
      <c r="E48" s="75"/>
      <c r="F48" s="75"/>
      <c r="G48" s="75"/>
      <c r="H48" s="75"/>
      <c r="I48" s="72" t="s">
        <v>25</v>
      </c>
      <c r="J48" s="75" t="s">
        <v>19</v>
      </c>
    </row>
    <row r="49" spans="1:10" ht="15.75">
      <c r="A49" s="75"/>
      <c r="B49" s="75"/>
      <c r="C49" s="75" t="s">
        <v>18</v>
      </c>
      <c r="D49" s="75"/>
      <c r="E49" s="75"/>
      <c r="F49" s="75"/>
      <c r="G49" s="75"/>
      <c r="H49" s="75"/>
      <c r="I49" s="73"/>
      <c r="J49" s="75"/>
    </row>
    <row r="50" spans="1:10" ht="25.5">
      <c r="A50" s="75"/>
      <c r="B50" s="75"/>
      <c r="C50" s="57" t="s">
        <v>20</v>
      </c>
      <c r="D50" s="57" t="s">
        <v>64</v>
      </c>
      <c r="E50" s="57" t="s">
        <v>65</v>
      </c>
      <c r="F50" s="57" t="s">
        <v>21</v>
      </c>
      <c r="G50" s="57" t="s">
        <v>22</v>
      </c>
      <c r="H50" s="57" t="s">
        <v>66</v>
      </c>
      <c r="I50" s="74"/>
      <c r="J50" s="75"/>
    </row>
    <row r="51" spans="1:10" ht="15.75">
      <c r="A51" s="76" t="s">
        <v>1</v>
      </c>
      <c r="B51" s="26" t="s">
        <v>23</v>
      </c>
      <c r="C51" s="58">
        <f ca="1">COUNTIFS($G:$G,"DC",$K:$K,B51,$I:$I,$U$32,$L:$L,"&lt;1")</f>
        <v>19</v>
      </c>
      <c r="D51" s="58">
        <f ca="1">COUNTIFS($G:$G,"DC",$K:$K,B51,$I:$I,$U$32,$L:$L,"&lt;1.5")-C51</f>
        <v>58</v>
      </c>
      <c r="E51" s="7">
        <f ca="1">COUNTIFS($G:$G,"DC",$K:$K,B51,$I:$I,$U$32,$L:$L,"&lt;2")-C51-D51</f>
        <v>128</v>
      </c>
      <c r="F51" s="58">
        <f ca="1">COUNTIFS($G:$G,"DC",$K:$K,B51,$I:$I,$U$32,$L:$L,"&lt;2.5")-D51-C51-E51</f>
        <v>149</v>
      </c>
      <c r="G51" s="58">
        <f ca="1">COUNTIFS($G:$G,"DC",$K:$K,B51,$I:$I,$U$32,$L:$L,"&lt;3.5")-F51-C51-D51-E51</f>
        <v>293</v>
      </c>
      <c r="H51" s="59">
        <f ca="1">COUNTIFS($G:$G,"DC",$K:$K,B51,$I:$I,$U$32,$L:$L,"&lt;=4")-F51-C51-D51-G51-E51</f>
        <v>20</v>
      </c>
      <c r="I51" s="60">
        <f t="shared" ref="I51:I60" ca="1" si="2">H51-G51</f>
        <v>667</v>
      </c>
      <c r="J51" s="61">
        <f ca="1">K51/I51</f>
        <v>17.548725637181409</v>
      </c>
    </row>
    <row r="52" spans="1:10" ht="15.75">
      <c r="A52" s="77"/>
      <c r="B52" s="26" t="s">
        <v>24</v>
      </c>
      <c r="C52" s="58">
        <f ca="1">COUNTIFS($G:$G,"DC",$N:$N,B52,$I:$I,$U$32,$O:$O,"&lt;1")</f>
        <v>49</v>
      </c>
      <c r="D52" s="62">
        <f ca="1">COUNTIFS($G:$G,"DC",$N:$N,B52,$I:$I,$U$32,$O:$O,"&lt;1.5")-C52</f>
        <v>49</v>
      </c>
      <c r="E52" s="62">
        <f ca="1">COUNTIFS($G:$G,"DC",$N:$N,B52,$I:$I,$U$32,$O:$O,"&lt;2")-D52-C52</f>
        <v>94</v>
      </c>
      <c r="F52" s="62">
        <f ca="1">COUNTIFS($G:$G,"DC",$N:$N,B52,$I:$I,$U$32,$O:$O,"&lt;2.5")-E52-C52-D52</f>
        <v>132</v>
      </c>
      <c r="G52" s="62">
        <f ca="1">COUNTIFS($G:$G,"DC",$N:$N,B52,$I:$I,$U$32,$O:$O,"&lt;3.5")-F52-C52-D52-E52</f>
        <v>264</v>
      </c>
      <c r="H52" s="26">
        <f ca="1">COUNTIFS($G:$G,"DC",$N:$N,B52,$I:$I,$U$32,$O:$O,"&lt;=4")-F52-C52-D52-G52-E52</f>
        <v>64</v>
      </c>
      <c r="I52" s="60">
        <f t="shared" ca="1" si="2"/>
        <v>652</v>
      </c>
      <c r="J52" s="61">
        <f t="shared" ref="J52" ca="1" si="3">K52/I52</f>
        <v>17.277607361963192</v>
      </c>
    </row>
    <row r="53" spans="1:10" ht="15.75">
      <c r="A53" s="78" t="s">
        <v>2</v>
      </c>
      <c r="B53" s="26" t="s">
        <v>23</v>
      </c>
      <c r="C53" s="58">
        <f ca="1">COUNTIFS($G:$G,"DC",$K:$K,B53,$I:$I,$U$32,$L:$L,"&lt;1")</f>
        <v>69</v>
      </c>
      <c r="D53" s="58">
        <f ca="1">COUNTIFS($G:$G,"DC",$K:$K,B53,$I:$I,$U$32,$L:$L,"&lt;1.5")-C53</f>
        <v>62</v>
      </c>
      <c r="E53" s="7">
        <f ca="1">COUNTIFS($G:$G,"DC",$K:$K,B53,$I:$I,$U$32,$L:$L,"&lt;2")-C53-D53</f>
        <v>115</v>
      </c>
      <c r="F53" s="58">
        <f ca="1">COUNTIFS($G:$G,"DC",$K:$K,B53,$I:$I,$U$32,$L:$L,"&lt;2.5")-D53-C53-E53</f>
        <v>158</v>
      </c>
      <c r="G53" s="58">
        <f ca="1">COUNTIFS($G:$G,"DC",$K:$K,B53,$I:$I,$U$32,$L:$L,"&lt;3.5")-F53-C53-D53-E53</f>
        <v>334</v>
      </c>
      <c r="H53" s="59">
        <f ca="1">COUNTIFS($G:$G,"DC",$K:$K,B53,$I:$I,$U$32,$L:$L,"&lt;=4")-F53-C53-D53-G53-E53</f>
        <v>54</v>
      </c>
      <c r="I53" s="60">
        <f t="shared" ca="1" si="2"/>
        <v>792</v>
      </c>
      <c r="J53" s="61">
        <f ca="1">K53/I53</f>
        <v>17.871212121212121</v>
      </c>
    </row>
    <row r="54" spans="1:10" ht="15.75">
      <c r="A54" s="78"/>
      <c r="B54" s="26" t="s">
        <v>24</v>
      </c>
      <c r="C54" s="58">
        <f ca="1">COUNTIFS($G:$G,"DC",$N:$N,B54,$I:$I,$U$32,$O:$O,"&lt;1")</f>
        <v>63</v>
      </c>
      <c r="D54" s="62">
        <f ca="1">COUNTIFS($G:$G,"DC",$N:$N,B54,$I:$I,$U$32,$O:$O,"&lt;1.5")-C54</f>
        <v>59</v>
      </c>
      <c r="E54" s="62">
        <f ca="1">COUNTIFS($G:$G,"DC",$N:$N,B54,$I:$I,$U$32,$O:$O,"&lt;2")-D54-C54</f>
        <v>106</v>
      </c>
      <c r="F54" s="62">
        <f ca="1">COUNTIFS($G:$G,"DC",$N:$N,B54,$I:$I,$U$32,$O:$O,"&lt;2.5")-E54-C54-D54</f>
        <v>124</v>
      </c>
      <c r="G54" s="62">
        <f ca="1">COUNTIFS($G:$G,"DC",$N:$N,B54,$I:$I,$U$32,$O:$O,"&lt;3.5")-F54-C54-D54-E54</f>
        <v>312</v>
      </c>
      <c r="H54" s="26">
        <f ca="1">COUNTIFS($G:$G,"DC",$N:$N,B54,$I:$I,$U$32,$O:$O,"&lt;=4")-F54-C54-D54-G54-E54</f>
        <v>115</v>
      </c>
      <c r="I54" s="60">
        <f t="shared" ca="1" si="2"/>
        <v>779</v>
      </c>
      <c r="J54" s="61">
        <f t="shared" ref="J54" ca="1" si="4">K54/I54</f>
        <v>17.620025673940951</v>
      </c>
    </row>
    <row r="55" spans="1:10" ht="15.75">
      <c r="A55" s="78" t="s">
        <v>3</v>
      </c>
      <c r="B55" s="26" t="s">
        <v>23</v>
      </c>
      <c r="C55" s="58">
        <f ca="1">COUNTIFS($G:$G,"DC",$K:$K,B55,$I:$I,$U$32,$L:$L,"&lt;1")</f>
        <v>39</v>
      </c>
      <c r="D55" s="58">
        <f ca="1">COUNTIFS($G:$G,"DC",$K:$K,B55,$I:$I,$U$32,$L:$L,"&lt;1.5")-C55</f>
        <v>39</v>
      </c>
      <c r="E55" s="7">
        <f ca="1">COUNTIFS($G:$G,"DC",$K:$K,B55,$I:$I,$U$32,$L:$L,"&lt;2")-C55-D55</f>
        <v>89</v>
      </c>
      <c r="F55" s="58">
        <f ca="1">COUNTIFS($G:$G,"DC",$K:$K,B55,$I:$I,$U$32,$L:$L,"&lt;2.5")-D55-C55-E55</f>
        <v>149</v>
      </c>
      <c r="G55" s="58">
        <f ca="1">COUNTIFS($G:$G,"DC",$K:$K,B55,$I:$I,$U$32,$L:$L,"&lt;3.5")-F55-C55-D55-E55</f>
        <v>369</v>
      </c>
      <c r="H55" s="59">
        <f ca="1">COUNTIFS($G:$G,"DC",$K:$K,B55,$I:$I,$U$32,$L:$L,"&lt;=4")-F55-C55-D55-G55-E55</f>
        <v>103</v>
      </c>
      <c r="I55" s="60">
        <f t="shared" ca="1" si="2"/>
        <v>788</v>
      </c>
      <c r="J55" s="61">
        <f ca="1">K55/I55</f>
        <v>16.578680203045685</v>
      </c>
    </row>
    <row r="56" spans="1:10" ht="15.75">
      <c r="A56" s="78"/>
      <c r="B56" s="26" t="s">
        <v>24</v>
      </c>
      <c r="C56" s="58">
        <f ca="1">COUNTIFS($G:$G,"DC",$N:$N,B56,$I:$I,$U$32,$O:$O,"&lt;1")</f>
        <v>26</v>
      </c>
      <c r="D56" s="62">
        <f ca="1">COUNTIFS($G:$G,"DC",$N:$N,B56,$I:$I,$U$32,$O:$O,"&lt;1.5")-C56</f>
        <v>35</v>
      </c>
      <c r="E56" s="62">
        <f ca="1">COUNTIFS($G:$G,"DC",$N:$N,B56,$I:$I,$U$32,$O:$O,"&lt;2")-D56-C56</f>
        <v>58</v>
      </c>
      <c r="F56" s="62">
        <f ca="1">COUNTIFS($G:$G,"DC",$N:$N,B56,$I:$I,$U$32,$O:$O,"&lt;2.5")-E56-C56-D56</f>
        <v>108</v>
      </c>
      <c r="G56" s="62">
        <f ca="1">COUNTIFS($G:$G,"DC",$N:$N,B56,$I:$I,$U$32,$O:$O,"&lt;3.5")-F56-C56-D56-E56</f>
        <v>354</v>
      </c>
      <c r="H56" s="26">
        <f ca="1">COUNTIFS($G:$G,"DC",$N:$N,B56,$I:$I,$U$32,$O:$O,"&lt;=4")-F56-C56-D56-G56-E56</f>
        <v>190</v>
      </c>
      <c r="I56" s="60">
        <f t="shared" ca="1" si="2"/>
        <v>771</v>
      </c>
      <c r="J56" s="61">
        <f t="shared" ref="J56" ca="1" si="5">K56/I56</f>
        <v>16.638132295719846</v>
      </c>
    </row>
    <row r="57" spans="1:10" ht="15.75">
      <c r="A57" s="78" t="s">
        <v>4</v>
      </c>
      <c r="B57" s="26" t="s">
        <v>23</v>
      </c>
      <c r="C57" s="58">
        <f ca="1">COUNTIFS($G:$G,"DC",$K:$K,B57,$I:$I,$U$32,$L:$L,"&lt;1")</f>
        <v>28</v>
      </c>
      <c r="D57" s="58">
        <f ca="1">COUNTIFS($G:$G,"DC",$K:$K,B57,$I:$I,$U$32,$L:$L,"&lt;1.5")-C57</f>
        <v>33</v>
      </c>
      <c r="E57" s="7">
        <f ca="1">COUNTIFS($G:$G,"DC",$K:$K,B57,$I:$I,$U$32,$L:$L,"&lt;2")-C57-D57</f>
        <v>57</v>
      </c>
      <c r="F57" s="58">
        <f ca="1">COUNTIFS($G:$G,"DC",$K:$K,B57,$I:$I,$U$32,$L:$L,"&lt;2.5")-D57-C57-E57</f>
        <v>83</v>
      </c>
      <c r="G57" s="58">
        <f ca="1">COUNTIFS($G:$G,"DC",$K:$K,B57,$I:$I,$U$32,$L:$L,"&lt;3.5")-F57-C57-D57-E57</f>
        <v>333</v>
      </c>
      <c r="H57" s="59">
        <f ca="1">COUNTIFS($G:$G,"DC",$K:$K,B57,$I:$I,$U$32,$L:$L,"&lt;=4")-F57-C57-D57-G57-E57</f>
        <v>143</v>
      </c>
      <c r="I57" s="60">
        <f t="shared" ca="1" si="2"/>
        <v>677</v>
      </c>
      <c r="J57" s="61">
        <f ca="1">K57/I57</f>
        <v>18.30576070901034</v>
      </c>
    </row>
    <row r="58" spans="1:10" ht="15.75">
      <c r="A58" s="78"/>
      <c r="B58" s="26" t="s">
        <v>24</v>
      </c>
      <c r="C58" s="58">
        <f ca="1">COUNTIFS($G:$G,"DC",$N:$N,B58,$I:$I,$U$32,$O:$O,"&lt;1")</f>
        <v>27</v>
      </c>
      <c r="D58" s="62">
        <f ca="1">COUNTIFS($G:$G,"DC",$N:$N,B58,$I:$I,$U$32,$O:$O,"&lt;1.5")-C58</f>
        <v>12</v>
      </c>
      <c r="E58" s="62">
        <f ca="1">COUNTIFS($G:$G,"DC",$N:$N,B58,$I:$I,$U$32,$O:$O,"&lt;2")-D58-C58</f>
        <v>28</v>
      </c>
      <c r="F58" s="62">
        <f ca="1">COUNTIFS($G:$G,"DC",$N:$N,B58,$I:$I,$U$32,$O:$O,"&lt;2.5")-E58-C58-D58</f>
        <v>82</v>
      </c>
      <c r="G58" s="62">
        <f ca="1">COUNTIFS($G:$G,"DC",$N:$N,B58,$I:$I,$U$32,$O:$O,"&lt;3.5")-F58-C58-D58-E58</f>
        <v>283</v>
      </c>
      <c r="H58" s="26">
        <f ca="1">COUNTIFS($G:$G,"DC",$N:$N,B58,$I:$I,$U$32,$O:$O,"&lt;=4")-F58-C58-D58-G58-E58</f>
        <v>228</v>
      </c>
      <c r="I58" s="60">
        <f t="shared" ca="1" si="2"/>
        <v>660</v>
      </c>
      <c r="J58" s="61">
        <f t="shared" ref="J58" ca="1" si="6">K58/I58</f>
        <v>20.039393939393939</v>
      </c>
    </row>
    <row r="59" spans="1:10" ht="15.75">
      <c r="A59" s="78" t="s">
        <v>31</v>
      </c>
      <c r="B59" s="26" t="s">
        <v>23</v>
      </c>
      <c r="C59" s="58">
        <f ca="1">COUNTIFS($G:$G,"DC",$K:$K,B59,$I:$I,$U$32,$L:$L,"&lt;1")</f>
        <v>33</v>
      </c>
      <c r="D59" s="58">
        <f ca="1">COUNTIFS($G:$G,"DC",$K:$K,B59,$I:$I,$U$32,$L:$L,"&lt;1.5")-C59</f>
        <v>24</v>
      </c>
      <c r="E59" s="7">
        <f ca="1">COUNTIFS($G:$G,"DC",$K:$K,B59,$I:$I,$U$32,$L:$L,"&lt;2")-C59-D59</f>
        <v>18</v>
      </c>
      <c r="F59" s="58">
        <f ca="1">COUNTIFS($G:$G,"DC",$K:$K,B59,$I:$I,$U$32,$L:$L,"&lt;2.5")-D59-C59-E59</f>
        <v>80</v>
      </c>
      <c r="G59" s="58">
        <f ca="1">COUNTIFS($G:$G,"DC",$K:$K,B59,$I:$I,$U$32,$L:$L,"&lt;3.5")-F59-C59-D59-E59</f>
        <v>228</v>
      </c>
      <c r="H59" s="59">
        <f ca="1">COUNTIFS($G:$G,"DC",$K:$K,B59,$I:$I,$U$32,$L:$L,"&lt;=4")-F59-C59-D59-G59-E59</f>
        <v>141</v>
      </c>
      <c r="I59" s="60">
        <f t="shared" ca="1" si="2"/>
        <v>524</v>
      </c>
      <c r="J59" s="61">
        <f ca="1">K59/I59</f>
        <v>17.622137404580151</v>
      </c>
    </row>
    <row r="60" spans="1:10" ht="15.75">
      <c r="A60" s="78"/>
      <c r="B60" s="26" t="s">
        <v>24</v>
      </c>
      <c r="C60" s="58">
        <f ca="1">COUNTIFS($G:$G,"DC",$N:$N,B60,$I:$I,$U$32,$O:$O,"&lt;1")</f>
        <v>38</v>
      </c>
      <c r="D60" s="62">
        <f ca="1">COUNTIFS($G:$G,"DC",$N:$N,B60,$I:$I,$U$32,$O:$O,"&lt;1.5")-C60</f>
        <v>22</v>
      </c>
      <c r="E60" s="62">
        <f ca="1">COUNTIFS($G:$G,"DC",$N:$N,B60,$I:$I,$U$32,$O:$O,"&lt;2")-D60-C60</f>
        <v>21</v>
      </c>
      <c r="F60" s="62">
        <f ca="1">COUNTIFS($G:$G,"DC",$N:$N,B60,$I:$I,$U$32,$O:$O,"&lt;2.5")-E60-C60-D60</f>
        <v>48</v>
      </c>
      <c r="G60" s="62">
        <f ca="1">COUNTIFS($G:$G,"DC",$N:$N,B60,$I:$I,$U$32,$O:$O,"&lt;3.5")-F60-C60-D60-E60</f>
        <v>182</v>
      </c>
      <c r="H60" s="26">
        <f ca="1">COUNTIFS($G:$G,"DC",$N:$N,B60,$I:$I,$U$32,$O:$O,"&lt;=4")-F60-C60-D60-G60-E60</f>
        <v>118</v>
      </c>
      <c r="I60" s="60">
        <f t="shared" ca="1" si="2"/>
        <v>429</v>
      </c>
      <c r="J60" s="61">
        <f t="shared" ref="J60" ca="1" si="7">K60/I60</f>
        <v>18.717948717948719</v>
      </c>
    </row>
    <row r="63" spans="1:10">
      <c r="A63" s="56"/>
    </row>
    <row r="64" spans="1:10" ht="16.5">
      <c r="A64" s="70" t="s">
        <v>177</v>
      </c>
      <c r="B64" s="70"/>
      <c r="C64" s="70"/>
      <c r="D64" s="70"/>
      <c r="E64" s="70"/>
      <c r="F64" s="70"/>
      <c r="G64" s="70"/>
      <c r="H64" s="70"/>
      <c r="I64" s="70"/>
      <c r="J64" s="70"/>
    </row>
    <row r="65" spans="1:10" ht="15.75">
      <c r="A65" s="70" t="s">
        <v>70</v>
      </c>
      <c r="B65" s="70"/>
      <c r="C65" s="70"/>
      <c r="D65" s="70"/>
      <c r="E65" s="70"/>
      <c r="F65" s="70"/>
      <c r="G65" s="70"/>
      <c r="H65" s="70"/>
      <c r="I65" s="70"/>
      <c r="J65" s="70"/>
    </row>
    <row r="67" spans="1:10" ht="15.75">
      <c r="A67" s="75" t="s">
        <v>0</v>
      </c>
      <c r="B67" s="75" t="s">
        <v>16</v>
      </c>
      <c r="C67" s="75" t="s">
        <v>17</v>
      </c>
      <c r="D67" s="75"/>
      <c r="E67" s="75"/>
      <c r="F67" s="75"/>
      <c r="G67" s="75"/>
      <c r="H67" s="75"/>
      <c r="I67" s="72" t="s">
        <v>25</v>
      </c>
      <c r="J67" s="75" t="s">
        <v>19</v>
      </c>
    </row>
    <row r="68" spans="1:10" ht="15.75">
      <c r="A68" s="75"/>
      <c r="B68" s="75"/>
      <c r="C68" s="75" t="s">
        <v>18</v>
      </c>
      <c r="D68" s="75"/>
      <c r="E68" s="75"/>
      <c r="F68" s="75"/>
      <c r="G68" s="75"/>
      <c r="H68" s="75"/>
      <c r="I68" s="73"/>
      <c r="J68" s="75"/>
    </row>
    <row r="69" spans="1:10" ht="25.5">
      <c r="A69" s="75"/>
      <c r="B69" s="75"/>
      <c r="C69" s="57" t="s">
        <v>20</v>
      </c>
      <c r="D69" s="57" t="s">
        <v>64</v>
      </c>
      <c r="E69" s="57" t="s">
        <v>65</v>
      </c>
      <c r="F69" s="57" t="s">
        <v>21</v>
      </c>
      <c r="G69" s="57" t="s">
        <v>22</v>
      </c>
      <c r="H69" s="57" t="s">
        <v>66</v>
      </c>
      <c r="I69" s="74"/>
      <c r="J69" s="75"/>
    </row>
    <row r="70" spans="1:10" ht="15.75">
      <c r="A70" s="76" t="s">
        <v>1</v>
      </c>
      <c r="B70" s="26" t="s">
        <v>23</v>
      </c>
      <c r="C70" s="58">
        <f ca="1">COUNTIFS($G:$G,"DC",$K:$K,B70,$I:$I,$U$45,$L:$L,"&lt;1")</f>
        <v>95</v>
      </c>
      <c r="D70" s="58">
        <f ca="1">COUNTIFS($G:$G,"DC",$K:$K,B70,$I:$I,$U$45,$L:$L,"&lt;1.5")-C70</f>
        <v>118</v>
      </c>
      <c r="E70" s="7">
        <f ca="1">COUNTIFS($G:$G,"DC",$K:$K,B70,$I:$I,$U$45,$L:$L,"&lt;2")-C70-D70</f>
        <v>207</v>
      </c>
      <c r="F70" s="58">
        <f ca="1">COUNTIFS($G:$G,"DC",$K:$K,B70,$I:$I,$U$45,$L:$L,"&lt;2.5")-D70-C70-E70</f>
        <v>269</v>
      </c>
      <c r="G70" s="58">
        <f ca="1">COUNTIFS($G:$G,"DC",$K:$K,B70,$I:$I,$U$45,$L:$L,"&lt;3.5")-F70-C70-D70-E70</f>
        <v>638</v>
      </c>
      <c r="H70" s="59">
        <f ca="1">COUNTIFS($G:$G,"DC",$K:$K,B70,$I:$I,$U$45,$L:$L,"&lt;=4")-F70-C70-D70-G70-E70</f>
        <v>107</v>
      </c>
      <c r="I70" s="60">
        <f t="shared" ref="I70:I79" ca="1" si="8">H70-G70</f>
        <v>1434</v>
      </c>
      <c r="J70" s="61">
        <f t="shared" ref="J70:J79" ca="1" si="9">K70/I70</f>
        <v>17.49581589958159</v>
      </c>
    </row>
    <row r="71" spans="1:10" ht="15.75">
      <c r="A71" s="77"/>
      <c r="B71" s="26" t="s">
        <v>24</v>
      </c>
      <c r="C71" s="58">
        <f ca="1">COUNTIFS($G:$G,"DC",$N:$N,B71,$I:$I,$U$45,$O:$O,"&lt;1")</f>
        <v>70</v>
      </c>
      <c r="D71" s="62">
        <f ca="1">COUNTIFS($G:$G,"DC",$N:$N,B71,$I:$I,$U$45,$O:$O,"&lt;1.5")-C71</f>
        <v>62</v>
      </c>
      <c r="E71" s="62">
        <f ca="1">COUNTIFS($G:$G,"DC",$N:$N,B71,$I:$I,$U$45,$O:$O,"&lt;2")-D71-C71</f>
        <v>151</v>
      </c>
      <c r="F71" s="62">
        <f ca="1">COUNTIFS($G:$G,"DC",$N:$N,B71,$I:$I,$U$45,$O:$O,"&lt;2.5")-E71-C71-D71</f>
        <v>231</v>
      </c>
      <c r="G71" s="62">
        <f ca="1">COUNTIFS($G:$G,"DC",$N:$N,B71,$I:$I,$U$45,$O:$O,"&lt;3.5")-F71-C71-D71-E71</f>
        <v>563</v>
      </c>
      <c r="H71" s="26">
        <f ca="1">COUNTIFS($G:$G,"DC",$N:$N,B71,$I:$I,$U$45,$O:$O,"&lt;=4")-F71-C71-D71-G71-E71</f>
        <v>316</v>
      </c>
      <c r="I71" s="60">
        <f t="shared" ca="1" si="8"/>
        <v>1393</v>
      </c>
      <c r="J71" s="61">
        <f t="shared" ca="1" si="9"/>
        <v>16.671931083991385</v>
      </c>
    </row>
    <row r="72" spans="1:10" ht="15.75">
      <c r="A72" s="78" t="s">
        <v>2</v>
      </c>
      <c r="B72" s="26" t="s">
        <v>23</v>
      </c>
      <c r="C72" s="58">
        <f ca="1">COUNTIFS($G:$G,"DC",$K:$K,B72,$I:$I,$U$45,$L:$L,"&lt;1")</f>
        <v>84</v>
      </c>
      <c r="D72" s="58">
        <f ca="1">COUNTIFS($G:$G,"DC",$K:$K,B72,$I:$I,$U$45,$L:$L,"&lt;1.5")-C72</f>
        <v>118</v>
      </c>
      <c r="E72" s="7">
        <f ca="1">COUNTIFS($G:$G,"DC",$K:$K,B72,$I:$I,$U$45,$L:$L,"&lt;2")-C72-D72</f>
        <v>193</v>
      </c>
      <c r="F72" s="58">
        <f ca="1">COUNTIFS($G:$G,"DC",$K:$K,B72,$I:$I,$U$45,$L:$L,"&lt;2.5")-D72-C72-E72</f>
        <v>268</v>
      </c>
      <c r="G72" s="58">
        <f ca="1">COUNTIFS($G:$G,"DC",$K:$K,B72,$I:$I,$U$45,$L:$L,"&lt;3.5")-F72-C72-D72-E72</f>
        <v>585</v>
      </c>
      <c r="H72" s="59">
        <f ca="1">COUNTIFS($G:$G,"DC",$K:$K,B72,$I:$I,$U$45,$L:$L,"&lt;=4")-F72-C72-D72-G72-E72</f>
        <v>133</v>
      </c>
      <c r="I72" s="60">
        <f t="shared" ca="1" si="8"/>
        <v>1381</v>
      </c>
      <c r="J72" s="61">
        <f t="shared" ca="1" si="9"/>
        <v>16.93845039826213</v>
      </c>
    </row>
    <row r="73" spans="1:10" ht="15.75">
      <c r="A73" s="78"/>
      <c r="B73" s="26" t="s">
        <v>24</v>
      </c>
      <c r="C73" s="58">
        <f ca="1">COUNTIFS($G:$G,"DC",$N:$N,B73,$I:$I,$U$45,$O:$O,"&lt;1")</f>
        <v>109</v>
      </c>
      <c r="D73" s="62">
        <f ca="1">COUNTIFS($G:$G,"DC",$N:$N,B73,$I:$I,$U$45,$O:$O,"&lt;1.5")-C73</f>
        <v>103</v>
      </c>
      <c r="E73" s="62">
        <f ca="1">COUNTIFS($G:$G,"DC",$N:$N,B73,$I:$I,$U$45,$O:$O,"&lt;2")-D73-C73</f>
        <v>148</v>
      </c>
      <c r="F73" s="62">
        <f ca="1">COUNTIFS($G:$G,"DC",$N:$N,B73,$I:$I,$U$45,$O:$O,"&lt;2.5")-E73-C73-D73</f>
        <v>188</v>
      </c>
      <c r="G73" s="62">
        <f ca="1">COUNTIFS($G:$G,"DC",$N:$N,B73,$I:$I,$U$45,$O:$O,"&lt;3.5")-F73-C73-D73-E73</f>
        <v>542</v>
      </c>
      <c r="H73" s="26">
        <f ca="1">COUNTIFS($G:$G,"DC",$N:$N,B73,$I:$I,$U$45,$O:$O,"&lt;=4")-F73-C73-D73-G73-E73</f>
        <v>277</v>
      </c>
      <c r="I73" s="60">
        <f t="shared" ca="1" si="8"/>
        <v>1367</v>
      </c>
      <c r="J73" s="61">
        <f t="shared" ca="1" si="9"/>
        <v>16.654718361375274</v>
      </c>
    </row>
    <row r="74" spans="1:10" ht="15.75">
      <c r="A74" s="78" t="s">
        <v>3</v>
      </c>
      <c r="B74" s="26" t="s">
        <v>23</v>
      </c>
      <c r="C74" s="58">
        <f ca="1">COUNTIFS($G:$G,"DC",$K:$K,B74,$I:$I,$U$45,$L:$L,"&lt;1")</f>
        <v>91</v>
      </c>
      <c r="D74" s="58">
        <f ca="1">COUNTIFS($G:$G,"DC",$K:$K,B74,$I:$I,$U$45,$L:$L,"&lt;1.5")-C74</f>
        <v>105</v>
      </c>
      <c r="E74" s="7">
        <f ca="1">COUNTIFS($G:$G,"DC",$K:$K,B74,$I:$I,$U$45,$L:$L,"&lt;2")-C74-D74</f>
        <v>176</v>
      </c>
      <c r="F74" s="58">
        <f ca="1">COUNTIFS($G:$G,"DC",$K:$K,B74,$I:$I,$U$45,$L:$L,"&lt;2.5")-D74-C74-E74</f>
        <v>226</v>
      </c>
      <c r="G74" s="58">
        <f ca="1">COUNTIFS($G:$G,"DC",$K:$K,B74,$I:$I,$U$45,$L:$L,"&lt;3.5")-F74-C74-D74-E74</f>
        <v>533</v>
      </c>
      <c r="H74" s="59">
        <f ca="1">COUNTIFS($G:$G,"DC",$K:$K,B74,$I:$I,$U$45,$L:$L,"&lt;=4")-F74-C74-D74-G74-E74</f>
        <v>157</v>
      </c>
      <c r="I74" s="60">
        <f t="shared" ca="1" si="8"/>
        <v>1288</v>
      </c>
      <c r="J74" s="61">
        <f t="shared" ca="1" si="9"/>
        <v>16.142080745341616</v>
      </c>
    </row>
    <row r="75" spans="1:10" ht="15.75">
      <c r="A75" s="78"/>
      <c r="B75" s="26" t="s">
        <v>24</v>
      </c>
      <c r="C75" s="58">
        <f ca="1">COUNTIFS($G:$G,"DC",$N:$N,B75,$I:$I,$U$45,$O:$O,"&lt;1")</f>
        <v>97</v>
      </c>
      <c r="D75" s="62">
        <f ca="1">COUNTIFS($G:$G,"DC",$N:$N,B75,$I:$I,$U$45,$O:$O,"&lt;1.5")-C75</f>
        <v>66</v>
      </c>
      <c r="E75" s="62">
        <f ca="1">COUNTIFS($G:$G,"DC",$N:$N,B75,$I:$I,$U$45,$O:$O,"&lt;2")-D75-C75</f>
        <v>119</v>
      </c>
      <c r="F75" s="62">
        <f ca="1">COUNTIFS($G:$G,"DC",$N:$N,B75,$I:$I,$U$45,$O:$O,"&lt;2.5")-E75-C75-D75</f>
        <v>168</v>
      </c>
      <c r="G75" s="62">
        <f ca="1">COUNTIFS($G:$G,"DC",$N:$N,B75,$I:$I,$U$45,$O:$O,"&lt;3.5")-F75-C75-D75-E75</f>
        <v>440</v>
      </c>
      <c r="H75" s="26">
        <f ca="1">COUNTIFS($G:$G,"DC",$N:$N,B75,$I:$I,$U$45,$O:$O,"&lt;=4")-F75-C75-D75-G75-E75</f>
        <v>356</v>
      </c>
      <c r="I75" s="60">
        <f t="shared" ca="1" si="8"/>
        <v>1246</v>
      </c>
      <c r="J75" s="61">
        <f t="shared" ca="1" si="9"/>
        <v>16.545746388443018</v>
      </c>
    </row>
    <row r="76" spans="1:10" ht="15.75">
      <c r="A76" s="78" t="s">
        <v>4</v>
      </c>
      <c r="B76" s="26" t="s">
        <v>23</v>
      </c>
      <c r="C76" s="58">
        <f ca="1">COUNTIFS($G:$G,"DC",$K:$K,B76,$I:$I,$U$45,$L:$L,"&lt;1")</f>
        <v>96</v>
      </c>
      <c r="D76" s="58">
        <f ca="1">COUNTIFS($G:$G,"DC",$K:$K,B76,$I:$I,$U$45,$L:$L,"&lt;1.5")-C76</f>
        <v>52</v>
      </c>
      <c r="E76" s="7">
        <f ca="1">COUNTIFS($G:$G,"DC",$K:$K,B76,$I:$I,$U$45,$L:$L,"&lt;2")-C76-D76</f>
        <v>96</v>
      </c>
      <c r="F76" s="58">
        <f ca="1">COUNTIFS($G:$G,"DC",$K:$K,B76,$I:$I,$U$45,$L:$L,"&lt;2.5")-D76-C76-E76</f>
        <v>172</v>
      </c>
      <c r="G76" s="58">
        <f ca="1">COUNTIFS($G:$G,"DC",$K:$K,B76,$I:$I,$U$45,$L:$L,"&lt;3.5")-F76-C76-D76-E76</f>
        <v>439</v>
      </c>
      <c r="H76" s="59">
        <f ca="1">COUNTIFS($G:$G,"DC",$K:$K,B76,$I:$I,$U$45,$L:$L,"&lt;=4")-F76-C76-D76-G76-E76</f>
        <v>141</v>
      </c>
      <c r="I76" s="60">
        <f t="shared" ca="1" si="8"/>
        <v>996</v>
      </c>
      <c r="J76" s="61">
        <f t="shared" ca="1" si="9"/>
        <v>17.35542168674699</v>
      </c>
    </row>
    <row r="77" spans="1:10" ht="15.75">
      <c r="A77" s="78"/>
      <c r="B77" s="26" t="s">
        <v>24</v>
      </c>
      <c r="C77" s="58">
        <f ca="1">COUNTIFS($G:$G,"DC",$N:$N,B77,$I:$I,$U$45,$O:$O,"&lt;1")</f>
        <v>61</v>
      </c>
      <c r="D77" s="62">
        <f ca="1">COUNTIFS($G:$G,"DC",$N:$N,B77,$I:$I,$U$45,$O:$O,"&lt;1.5")-C77</f>
        <v>32</v>
      </c>
      <c r="E77" s="62">
        <f ca="1">COUNTIFS($G:$G,"DC",$N:$N,B77,$I:$I,$U$45,$O:$O,"&lt;2")-D77-C77</f>
        <v>62</v>
      </c>
      <c r="F77" s="62">
        <f ca="1">COUNTIFS($G:$G,"DC",$N:$N,B77,$I:$I,$U$45,$O:$O,"&lt;2.5")-E77-C77-D77</f>
        <v>127</v>
      </c>
      <c r="G77" s="62">
        <f ca="1">COUNTIFS($G:$G,"DC",$N:$N,B77,$I:$I,$U$45,$O:$O,"&lt;3.5")-F77-C77-D77-E77</f>
        <v>399</v>
      </c>
      <c r="H77" s="26">
        <f ca="1">COUNTIFS($G:$G,"DC",$N:$N,B77,$I:$I,$U$45,$O:$O,"&lt;=4")-F77-C77-D77-G77-E77</f>
        <v>278</v>
      </c>
      <c r="I77" s="60">
        <f t="shared" ca="1" si="8"/>
        <v>959</v>
      </c>
      <c r="J77" s="61">
        <f t="shared" ca="1" si="9"/>
        <v>17.854014598540147</v>
      </c>
    </row>
    <row r="78" spans="1:10" ht="15.75">
      <c r="A78" s="78" t="s">
        <v>31</v>
      </c>
      <c r="B78" s="26" t="s">
        <v>23</v>
      </c>
      <c r="C78" s="58">
        <f ca="1">COUNTIFS($G:$G,"DC",$K:$K,B78,$I:$I,$U$45,$L:$L,"&lt;1")</f>
        <v>57</v>
      </c>
      <c r="D78" s="58">
        <f ca="1">COUNTIFS($G:$G,"DC",$K:$K,B78,$I:$I,$U$45,$L:$L,"&lt;1.5")-C78</f>
        <v>29</v>
      </c>
      <c r="E78" s="7">
        <f ca="1">COUNTIFS($G:$G,"DC",$K:$K,B78,$I:$I,$U$45,$L:$L,"&lt;2")-C78-D78</f>
        <v>63</v>
      </c>
      <c r="F78" s="58">
        <f ca="1">COUNTIFS($G:$G,"DC",$K:$K,B78,$I:$I,$U$45,$L:$L,"&lt;2.5")-D78-C78-E78</f>
        <v>135</v>
      </c>
      <c r="G78" s="58">
        <f ca="1">COUNTIFS($G:$G,"DC",$K:$K,B78,$I:$I,$U$45,$L:$L,"&lt;3.5")-F78-C78-D78-E78</f>
        <v>341</v>
      </c>
      <c r="H78" s="59">
        <f ca="1">COUNTIFS($G:$G,"DC",$K:$K,B78,$I:$I,$U$45,$L:$L,"&lt;=4")-F78-C78-D78-G78-E78</f>
        <v>118</v>
      </c>
      <c r="I78" s="60">
        <f t="shared" ca="1" si="8"/>
        <v>743</v>
      </c>
      <c r="J78" s="61">
        <f t="shared" ca="1" si="9"/>
        <v>19.48721399730821</v>
      </c>
    </row>
    <row r="79" spans="1:10" ht="15.75">
      <c r="A79" s="78"/>
      <c r="B79" s="26" t="s">
        <v>24</v>
      </c>
      <c r="C79" s="58">
        <f ca="1">COUNTIFS($G:$G,"DC",$N:$N,B79,$I:$I,$U$45,$O:$O,"&lt;1")</f>
        <v>82</v>
      </c>
      <c r="D79" s="62">
        <f ca="1">COUNTIFS($G:$G,"DC",$N:$N,B79,$I:$I,$U$45,$O:$O,"&lt;1.5")-C79</f>
        <v>31</v>
      </c>
      <c r="E79" s="62">
        <f ca="1">COUNTIFS($G:$G,"DC",$N:$N,B79,$I:$I,$U$45,$O:$O,"&lt;2")-D79-C79</f>
        <v>41</v>
      </c>
      <c r="F79" s="62">
        <f ca="1">COUNTIFS($G:$G,"DC",$N:$N,B79,$I:$I,$U$45,$O:$O,"&lt;2.5")-E79-C79-D79</f>
        <v>86</v>
      </c>
      <c r="G79" s="62">
        <f ca="1">COUNTIFS($G:$G,"DC",$N:$N,B79,$I:$I,$U$45,$O:$O,"&lt;3.5")-F79-C79-D79-E79</f>
        <v>269</v>
      </c>
      <c r="H79" s="26">
        <f ca="1">COUNTIFS($G:$G,"DC",$N:$N,B79,$I:$I,$U$45,$O:$O,"&lt;=4")-F79-C79-D79-G79-E79</f>
        <v>228</v>
      </c>
      <c r="I79" s="60">
        <f t="shared" ca="1" si="8"/>
        <v>737</v>
      </c>
      <c r="J79" s="61">
        <f t="shared" ca="1" si="9"/>
        <v>17.295793758480325</v>
      </c>
    </row>
    <row r="83" spans="1:10">
      <c r="A83" s="56"/>
    </row>
    <row r="84" spans="1:10" ht="16.5">
      <c r="A84" s="70" t="s">
        <v>177</v>
      </c>
      <c r="B84" s="70"/>
      <c r="C84" s="70"/>
      <c r="D84" s="70"/>
      <c r="E84" s="70"/>
      <c r="F84" s="70"/>
      <c r="G84" s="70"/>
      <c r="H84" s="70"/>
      <c r="I84" s="70"/>
      <c r="J84" s="70"/>
    </row>
    <row r="85" spans="1:10" ht="15.75">
      <c r="A85" s="70" t="s">
        <v>71</v>
      </c>
      <c r="B85" s="70"/>
      <c r="C85" s="70"/>
      <c r="D85" s="70"/>
      <c r="E85" s="70"/>
      <c r="F85" s="70"/>
      <c r="G85" s="70"/>
      <c r="H85" s="70"/>
      <c r="I85" s="70"/>
      <c r="J85" s="70"/>
    </row>
    <row r="87" spans="1:10" ht="15.75">
      <c r="A87" s="75" t="s">
        <v>0</v>
      </c>
      <c r="B87" s="75" t="s">
        <v>16</v>
      </c>
      <c r="C87" s="75" t="s">
        <v>17</v>
      </c>
      <c r="D87" s="75"/>
      <c r="E87" s="75"/>
      <c r="F87" s="75"/>
      <c r="G87" s="75"/>
      <c r="H87" s="75"/>
      <c r="I87" s="72" t="s">
        <v>25</v>
      </c>
      <c r="J87" s="75" t="s">
        <v>19</v>
      </c>
    </row>
    <row r="88" spans="1:10" ht="15.75">
      <c r="A88" s="75"/>
      <c r="B88" s="75"/>
      <c r="C88" s="75" t="s">
        <v>18</v>
      </c>
      <c r="D88" s="75"/>
      <c r="E88" s="75"/>
      <c r="F88" s="75"/>
      <c r="G88" s="75"/>
      <c r="H88" s="75"/>
      <c r="I88" s="73"/>
      <c r="J88" s="75"/>
    </row>
    <row r="89" spans="1:10" ht="25.5">
      <c r="A89" s="75"/>
      <c r="B89" s="75"/>
      <c r="C89" s="57" t="s">
        <v>20</v>
      </c>
      <c r="D89" s="57" t="s">
        <v>64</v>
      </c>
      <c r="E89" s="57" t="s">
        <v>65</v>
      </c>
      <c r="F89" s="57" t="s">
        <v>21</v>
      </c>
      <c r="G89" s="57" t="s">
        <v>22</v>
      </c>
      <c r="H89" s="57" t="s">
        <v>66</v>
      </c>
      <c r="I89" s="74"/>
      <c r="J89" s="75"/>
    </row>
    <row r="90" spans="1:10" ht="15.75">
      <c r="A90" s="76" t="s">
        <v>1</v>
      </c>
      <c r="B90" s="26" t="s">
        <v>23</v>
      </c>
      <c r="C90" s="58">
        <f ca="1">COUNTIFS($G:$G,"DC",$K:$K,B90,$I:$I,$U$60,$L:$L,"&lt;1")</f>
        <v>147</v>
      </c>
      <c r="D90" s="58">
        <f ca="1">COUNTIFS($G:$G,"DC",$K:$K,B90,$I:$I,$U$60,$L:$L,"&lt;1.5")-C90</f>
        <v>220</v>
      </c>
      <c r="E90" s="7">
        <f ca="1">COUNTIFS($G:$G,"DC",$K:$K,B90,$I:$I,$U$60,$L:$L,"&lt;2")-C90-D90</f>
        <v>277</v>
      </c>
      <c r="F90" s="58">
        <f ca="1">COUNTIFS($G:$G,"DC",$K:$K,B90,$I:$I,$U$60,$L:$L,"&lt;2.5")-D90-C90-E90</f>
        <v>186</v>
      </c>
      <c r="G90" s="58">
        <f ca="1">COUNTIFS($G:$G,"DC",$K:$K,B90,$I:$I,$U$60,$L:$L,"&lt;3.5")-F90-C90-D90-E90</f>
        <v>271</v>
      </c>
      <c r="H90" s="59">
        <f ca="1">COUNTIFS($G:$G,"DC",$K:$K,B90,$I:$I,$U$60,$L:$L,"&lt;=4")-F90-C90-D90-G90-E90</f>
        <v>22</v>
      </c>
      <c r="I90" s="60">
        <f t="shared" ref="I90:I99" ca="1" si="10">H90-G90</f>
        <v>1123</v>
      </c>
      <c r="J90" s="61">
        <f t="shared" ref="J90:J99" ca="1" si="11">K90/I90</f>
        <v>17.257346393588602</v>
      </c>
    </row>
    <row r="91" spans="1:10" ht="15.75">
      <c r="A91" s="77"/>
      <c r="B91" s="26" t="s">
        <v>24</v>
      </c>
      <c r="C91" s="58">
        <f ca="1">COUNTIFS($G:$G,"DC",$N:$N,B91,$I:$I,$U$60,$O:$O,"&lt;1")</f>
        <v>122</v>
      </c>
      <c r="D91" s="62">
        <f ca="1">COUNTIFS($G:$G,"DC",$N:$N,B91,$I:$I,$U$60,$O:$O,"&lt;1.5")-C91</f>
        <v>145</v>
      </c>
      <c r="E91" s="62">
        <f ca="1">COUNTIFS($G:$G,"DC",$N:$N,B91,$I:$I,$U$60,$O:$O,"&lt;2")-D91-C91</f>
        <v>212</v>
      </c>
      <c r="F91" s="62">
        <f ca="1">COUNTIFS($G:$G,"DC",$N:$N,B91,$I:$I,$U$60,$O:$O,"&lt;2.5")-E91-C91-D91</f>
        <v>233</v>
      </c>
      <c r="G91" s="62">
        <f ca="1">COUNTIFS($G:$G,"DC",$N:$N,B91,$I:$I,$U$60,$O:$O,"&lt;3.5")-F91-C91-D91-E91</f>
        <v>227</v>
      </c>
      <c r="H91" s="26">
        <f ca="1">COUNTIFS($G:$G,"DC",$N:$N,B91,$I:$I,$U$60,$O:$O,"&lt;=4")-F91-C91-D91-G91-E91</f>
        <v>151</v>
      </c>
      <c r="I91" s="60">
        <f t="shared" ca="1" si="10"/>
        <v>1090</v>
      </c>
      <c r="J91" s="61">
        <f t="shared" ca="1" si="11"/>
        <v>17.344954128440367</v>
      </c>
    </row>
    <row r="92" spans="1:10" ht="15.75">
      <c r="A92" s="78" t="s">
        <v>2</v>
      </c>
      <c r="B92" s="26" t="s">
        <v>23</v>
      </c>
      <c r="C92" s="58">
        <f ca="1">COUNTIFS($G:$G,"DC",$K:$K,B92,$I:$I,$U$60,$L:$L,"&lt;1")</f>
        <v>156</v>
      </c>
      <c r="D92" s="58">
        <f ca="1">COUNTIFS($G:$G,"DC",$K:$K,B92,$I:$I,$U$60,$L:$L,"&lt;1.5")-C92</f>
        <v>180</v>
      </c>
      <c r="E92" s="7">
        <f ca="1">COUNTIFS($G:$G,"DC",$K:$K,B92,$I:$I,$U$60,$L:$L,"&lt;2")-C92-D92</f>
        <v>230</v>
      </c>
      <c r="F92" s="58">
        <f ca="1">COUNTIFS($G:$G,"DC",$K:$K,B92,$I:$I,$U$60,$L:$L,"&lt;2.5")-D92-C92-E92</f>
        <v>242</v>
      </c>
      <c r="G92" s="58">
        <f ca="1">COUNTIFS($G:$G,"DC",$K:$K,B92,$I:$I,$U$60,$L:$L,"&lt;3.5")-F92-C92-D92-E92</f>
        <v>302</v>
      </c>
      <c r="H92" s="59">
        <f ca="1">COUNTIFS($G:$G,"DC",$K:$K,B92,$I:$I,$U$60,$L:$L,"&lt;=4")-F92-C92-D92-G92-E92</f>
        <v>47</v>
      </c>
      <c r="I92" s="60">
        <f t="shared" ca="1" si="10"/>
        <v>1157</v>
      </c>
      <c r="J92" s="61">
        <f t="shared" ca="1" si="11"/>
        <v>18.720829732065688</v>
      </c>
    </row>
    <row r="93" spans="1:10" ht="15.75">
      <c r="A93" s="78"/>
      <c r="B93" s="26" t="s">
        <v>24</v>
      </c>
      <c r="C93" s="58">
        <f ca="1">COUNTIFS($G:$G,"DC",$N:$N,B93,$I:$I,$U$60,$O:$O,"&lt;1")</f>
        <v>167</v>
      </c>
      <c r="D93" s="62">
        <f ca="1">COUNTIFS($G:$G,"DC",$N:$N,B93,$I:$I,$U$60,$O:$O,"&lt;1.5")-C93</f>
        <v>154</v>
      </c>
      <c r="E93" s="62">
        <f ca="1">COUNTIFS($G:$G,"DC",$N:$N,B93,$I:$I,$U$60,$O:$O,"&lt;2")-D93-C93</f>
        <v>213</v>
      </c>
      <c r="F93" s="62">
        <f ca="1">COUNTIFS($G:$G,"DC",$N:$N,B93,$I:$I,$U$60,$O:$O,"&lt;2.5")-E93-C93-D93</f>
        <v>216</v>
      </c>
      <c r="G93" s="62">
        <f ca="1">COUNTIFS($G:$G,"DC",$N:$N,B93,$I:$I,$U$60,$O:$O,"&lt;3.5")-F93-C93-D93-E93</f>
        <v>268</v>
      </c>
      <c r="H93" s="26">
        <f ca="1">COUNTIFS($G:$G,"DC",$N:$N,B93,$I:$I,$U$60,$O:$O,"&lt;=4")-F93-C93-D93-G93-E93</f>
        <v>105</v>
      </c>
      <c r="I93" s="60">
        <f t="shared" ca="1" si="10"/>
        <v>1123</v>
      </c>
      <c r="J93" s="61">
        <f t="shared" ca="1" si="11"/>
        <v>17.626892252894034</v>
      </c>
    </row>
    <row r="94" spans="1:10" ht="15.75">
      <c r="A94" s="78" t="s">
        <v>3</v>
      </c>
      <c r="B94" s="26" t="s">
        <v>23</v>
      </c>
      <c r="C94" s="58">
        <f ca="1">COUNTIFS($G:$G,"DC",$K:$K,B94,$I:$I,$U$60,$L:$L,"&lt;1")</f>
        <v>142</v>
      </c>
      <c r="D94" s="58">
        <f ca="1">COUNTIFS($G:$G,"DC",$K:$K,B94,$I:$I,$U$60,$L:$L,"&lt;1.5")-C94</f>
        <v>187</v>
      </c>
      <c r="E94" s="7">
        <f ca="1">COUNTIFS($G:$G,"DC",$K:$K,B94,$I:$I,$U$60,$L:$L,"&lt;2")-C94-D94</f>
        <v>203</v>
      </c>
      <c r="F94" s="58">
        <f ca="1">COUNTIFS($G:$G,"DC",$K:$K,B94,$I:$I,$U$60,$L:$L,"&lt;2.5")-D94-C94-E94</f>
        <v>201</v>
      </c>
      <c r="G94" s="58">
        <f ca="1">COUNTIFS($G:$G,"DC",$K:$K,B94,$I:$I,$U$60,$L:$L,"&lt;3.5")-F94-C94-D94-E94</f>
        <v>395</v>
      </c>
      <c r="H94" s="59">
        <f ca="1">COUNTIFS($G:$G,"DC",$K:$K,B94,$I:$I,$U$60,$L:$L,"&lt;=4")-F94-C94-D94-G94-E94</f>
        <v>47</v>
      </c>
      <c r="I94" s="60">
        <f t="shared" ca="1" si="10"/>
        <v>1175</v>
      </c>
      <c r="J94" s="61">
        <f t="shared" ca="1" si="11"/>
        <v>17.597446808510639</v>
      </c>
    </row>
    <row r="95" spans="1:10" ht="15.75">
      <c r="A95" s="78"/>
      <c r="B95" s="26" t="s">
        <v>24</v>
      </c>
      <c r="C95" s="58">
        <f ca="1">COUNTIFS($G:$G,"DC",$N:$N,B95,$I:$I,$U$60,$O:$O,"&lt;1")</f>
        <v>108</v>
      </c>
      <c r="D95" s="62">
        <f ca="1">COUNTIFS($G:$G,"DC",$N:$N,B95,$I:$I,$U$60,$O:$O,"&lt;1.5")-C95</f>
        <v>124</v>
      </c>
      <c r="E95" s="62">
        <f ca="1">COUNTIFS($G:$G,"DC",$N:$N,B95,$I:$I,$U$60,$O:$O,"&lt;2")-D95-C95</f>
        <v>179</v>
      </c>
      <c r="F95" s="62">
        <f ca="1">COUNTIFS($G:$G,"DC",$N:$N,B95,$I:$I,$U$60,$O:$O,"&lt;2.5")-E95-C95-D95</f>
        <v>228</v>
      </c>
      <c r="G95" s="62">
        <f ca="1">COUNTIFS($G:$G,"DC",$N:$N,B95,$I:$I,$U$60,$O:$O,"&lt;3.5")-F95-C95-D95-E95</f>
        <v>342</v>
      </c>
      <c r="H95" s="26">
        <f ca="1">COUNTIFS($G:$G,"DC",$N:$N,B95,$I:$I,$U$60,$O:$O,"&lt;=4")-F95-C95-D95-G95-E95</f>
        <v>164</v>
      </c>
      <c r="I95" s="60">
        <f t="shared" ca="1" si="10"/>
        <v>1145</v>
      </c>
      <c r="J95" s="61">
        <f t="shared" ca="1" si="11"/>
        <v>17.217467248908296</v>
      </c>
    </row>
    <row r="96" spans="1:10" ht="15.75">
      <c r="A96" s="78" t="s">
        <v>4</v>
      </c>
      <c r="B96" s="26" t="s">
        <v>23</v>
      </c>
      <c r="C96" s="58">
        <f ca="1">COUNTIFS($G:$G,"DC",$K:$K,B96,$I:$I,$U$60,$L:$L,"&lt;1")</f>
        <v>119</v>
      </c>
      <c r="D96" s="58">
        <f ca="1">COUNTIFS($G:$G,"DC",$K:$K,B96,$I:$I,$U$60,$L:$L,"&lt;1.5")-C96</f>
        <v>96</v>
      </c>
      <c r="E96" s="7">
        <f ca="1">COUNTIFS($G:$G,"DC",$K:$K,B96,$I:$I,$U$60,$L:$L,"&lt;2")-C96-D96</f>
        <v>134</v>
      </c>
      <c r="F96" s="58">
        <f ca="1">COUNTIFS($G:$G,"DC",$K:$K,B96,$I:$I,$U$60,$L:$L,"&lt;2.5")-D96-C96-E96</f>
        <v>168</v>
      </c>
      <c r="G96" s="58">
        <f ca="1">COUNTIFS($G:$G,"DC",$K:$K,B96,$I:$I,$U$60,$L:$L,"&lt;3.5")-F96-C96-D96-E96</f>
        <v>450</v>
      </c>
      <c r="H96" s="59">
        <f ca="1">COUNTIFS($G:$G,"DC",$K:$K,B96,$I:$I,$U$60,$L:$L,"&lt;=4")-F96-C96-D96-G96-E96</f>
        <v>55</v>
      </c>
      <c r="I96" s="60">
        <f t="shared" ca="1" si="10"/>
        <v>1022</v>
      </c>
      <c r="J96" s="61">
        <f t="shared" ca="1" si="11"/>
        <v>18.449119373776909</v>
      </c>
    </row>
    <row r="97" spans="1:10" ht="15.75">
      <c r="A97" s="78"/>
      <c r="B97" s="26" t="s">
        <v>24</v>
      </c>
      <c r="C97" s="58">
        <f ca="1">COUNTIFS($G:$G,"DC",$N:$N,B97,$I:$I,$U$60,$O:$O,"&lt;1")</f>
        <v>80</v>
      </c>
      <c r="D97" s="62">
        <f ca="1">COUNTIFS($G:$G,"DC",$N:$N,B97,$I:$I,$U$60,$O:$O,"&lt;1.5")-C97</f>
        <v>56</v>
      </c>
      <c r="E97" s="62">
        <f ca="1">COUNTIFS($G:$G,"DC",$N:$N,B97,$I:$I,$U$60,$O:$O,"&lt;2")-D97-C97</f>
        <v>115</v>
      </c>
      <c r="F97" s="62">
        <f ca="1">COUNTIFS($G:$G,"DC",$N:$N,B97,$I:$I,$U$60,$O:$O,"&lt;2.5")-E97-C97-D97</f>
        <v>183</v>
      </c>
      <c r="G97" s="62">
        <f ca="1">COUNTIFS($G:$G,"DC",$N:$N,B97,$I:$I,$U$60,$O:$O,"&lt;3.5")-F97-C97-D97-E97</f>
        <v>357</v>
      </c>
      <c r="H97" s="26">
        <f ca="1">COUNTIFS($G:$G,"DC",$N:$N,B97,$I:$I,$U$60,$O:$O,"&lt;=4")-F97-C97-D97-G97-E97</f>
        <v>189</v>
      </c>
      <c r="I97" s="60">
        <f t="shared" ca="1" si="10"/>
        <v>980</v>
      </c>
      <c r="J97" s="61">
        <f t="shared" ca="1" si="11"/>
        <v>17.937755102040818</v>
      </c>
    </row>
    <row r="98" spans="1:10" ht="15.75">
      <c r="A98" s="78" t="s">
        <v>31</v>
      </c>
      <c r="B98" s="26" t="s">
        <v>23</v>
      </c>
      <c r="C98" s="58">
        <f ca="1">COUNTIFS($G:$G,"DC",$K:$K,B98,$I:$I,$U$60,$L:$L,"&lt;1")</f>
        <v>92</v>
      </c>
      <c r="D98" s="58">
        <f ca="1">COUNTIFS($G:$G,"DC",$K:$K,B98,$I:$I,$U$60,$L:$L,"&lt;1.5")-C98</f>
        <v>81</v>
      </c>
      <c r="E98" s="7">
        <f ca="1">COUNTIFS($G:$G,"DC",$K:$K,B98,$I:$I,$U$60,$L:$L,"&lt;2")-C98-D98</f>
        <v>110</v>
      </c>
      <c r="F98" s="58">
        <f ca="1">COUNTIFS($G:$G,"DC",$K:$K,B98,$I:$I,$U$60,$L:$L,"&lt;2.5")-D98-C98-E98</f>
        <v>124</v>
      </c>
      <c r="G98" s="58">
        <f ca="1">COUNTIFS($G:$G,"DC",$K:$K,B98,$I:$I,$U$60,$L:$L,"&lt;3.5")-F98-C98-D98-E98</f>
        <v>330</v>
      </c>
      <c r="H98" s="59">
        <f ca="1">COUNTIFS($G:$G,"DC",$K:$K,B98,$I:$I,$U$60,$L:$L,"&lt;=4")-F98-C98-D98-G98-E98</f>
        <v>39</v>
      </c>
      <c r="I98" s="60">
        <f t="shared" ca="1" si="10"/>
        <v>776</v>
      </c>
      <c r="J98" s="61">
        <f t="shared" ca="1" si="11"/>
        <v>18.510309278350515</v>
      </c>
    </row>
    <row r="99" spans="1:10" ht="15.75">
      <c r="A99" s="78"/>
      <c r="B99" s="26" t="s">
        <v>24</v>
      </c>
      <c r="C99" s="58">
        <f ca="1">COUNTIFS($G:$G,"DC",$N:$N,B99,$I:$I,$U$60,$O:$O,"&lt;1")</f>
        <v>116</v>
      </c>
      <c r="D99" s="62">
        <f ca="1">COUNTIFS($G:$G,"DC",$N:$N,B99,$I:$I,$U$60,$O:$O,"&lt;1.5")-C99</f>
        <v>46</v>
      </c>
      <c r="E99" s="62">
        <f ca="1">COUNTIFS($G:$G,"DC",$N:$N,B99,$I:$I,$U$60,$O:$O,"&lt;2")-D99-C99</f>
        <v>92</v>
      </c>
      <c r="F99" s="62">
        <f ca="1">COUNTIFS($G:$G,"DC",$N:$N,B99,$I:$I,$U$60,$O:$O,"&lt;2.5")-E99-C99-D99</f>
        <v>134</v>
      </c>
      <c r="G99" s="62">
        <f ca="1">COUNTIFS($G:$G,"DC",$N:$N,B99,$I:$I,$U$60,$O:$O,"&lt;3.5")-F99-C99-D99-E99</f>
        <v>215</v>
      </c>
      <c r="H99" s="26">
        <f ca="1">COUNTIFS($G:$G,"DC",$N:$N,B99,$I:$I,$U$60,$O:$O,"&lt;=4")-F99-C99-D99-G99-E99</f>
        <v>155</v>
      </c>
      <c r="I99" s="60">
        <f t="shared" ca="1" si="10"/>
        <v>758</v>
      </c>
      <c r="J99" s="61">
        <f t="shared" ca="1" si="11"/>
        <v>18.766490765171504</v>
      </c>
    </row>
    <row r="103" spans="1:10">
      <c r="A103" s="56"/>
    </row>
    <row r="104" spans="1:10" ht="16.5">
      <c r="A104" s="70" t="s">
        <v>177</v>
      </c>
      <c r="B104" s="70"/>
      <c r="C104" s="70"/>
      <c r="D104" s="70"/>
      <c r="E104" s="70"/>
      <c r="F104" s="70"/>
      <c r="G104" s="70"/>
      <c r="H104" s="70"/>
      <c r="I104" s="70"/>
      <c r="J104" s="70"/>
    </row>
    <row r="105" spans="1:10" ht="15.75">
      <c r="A105" s="70" t="s">
        <v>72</v>
      </c>
      <c r="B105" s="70"/>
      <c r="C105" s="70"/>
      <c r="D105" s="70"/>
      <c r="E105" s="70"/>
      <c r="F105" s="70"/>
      <c r="G105" s="70"/>
      <c r="H105" s="70"/>
      <c r="I105" s="70"/>
      <c r="J105" s="70"/>
    </row>
    <row r="107" spans="1:10" ht="15.75">
      <c r="A107" s="75" t="s">
        <v>0</v>
      </c>
      <c r="B107" s="75" t="s">
        <v>16</v>
      </c>
      <c r="C107" s="75" t="s">
        <v>17</v>
      </c>
      <c r="D107" s="75"/>
      <c r="E107" s="75"/>
      <c r="F107" s="75"/>
      <c r="G107" s="75"/>
      <c r="H107" s="75"/>
      <c r="I107" s="72" t="s">
        <v>25</v>
      </c>
      <c r="J107" s="75" t="s">
        <v>19</v>
      </c>
    </row>
    <row r="108" spans="1:10" ht="15.75">
      <c r="A108" s="75"/>
      <c r="B108" s="75"/>
      <c r="C108" s="75" t="s">
        <v>18</v>
      </c>
      <c r="D108" s="75"/>
      <c r="E108" s="75"/>
      <c r="F108" s="75"/>
      <c r="G108" s="75"/>
      <c r="H108" s="75"/>
      <c r="I108" s="73"/>
      <c r="J108" s="75"/>
    </row>
    <row r="109" spans="1:10" ht="25.5">
      <c r="A109" s="75"/>
      <c r="B109" s="75"/>
      <c r="C109" s="57" t="s">
        <v>20</v>
      </c>
      <c r="D109" s="57" t="s">
        <v>64</v>
      </c>
      <c r="E109" s="57" t="s">
        <v>65</v>
      </c>
      <c r="F109" s="57" t="s">
        <v>21</v>
      </c>
      <c r="G109" s="57" t="s">
        <v>22</v>
      </c>
      <c r="H109" s="57" t="s">
        <v>66</v>
      </c>
      <c r="I109" s="74"/>
      <c r="J109" s="75"/>
    </row>
    <row r="110" spans="1:10" ht="15.75">
      <c r="A110" s="76" t="s">
        <v>1</v>
      </c>
      <c r="B110" s="26" t="s">
        <v>23</v>
      </c>
      <c r="C110" s="63">
        <v>127</v>
      </c>
      <c r="D110" s="63">
        <v>206</v>
      </c>
      <c r="E110" s="64">
        <v>310</v>
      </c>
      <c r="F110" s="63">
        <v>341</v>
      </c>
      <c r="G110" s="63">
        <v>697</v>
      </c>
      <c r="H110" s="65">
        <v>129</v>
      </c>
      <c r="I110" s="66">
        <v>1810</v>
      </c>
      <c r="J110" s="67">
        <v>16.81878453038674</v>
      </c>
    </row>
    <row r="111" spans="1:10" ht="15.75">
      <c r="A111" s="77"/>
      <c r="B111" s="26" t="s">
        <v>24</v>
      </c>
      <c r="C111" s="63">
        <v>134</v>
      </c>
      <c r="D111" s="68">
        <v>164</v>
      </c>
      <c r="E111" s="68">
        <v>254</v>
      </c>
      <c r="F111" s="68">
        <v>324</v>
      </c>
      <c r="G111" s="68">
        <v>579</v>
      </c>
      <c r="H111" s="69">
        <v>326</v>
      </c>
      <c r="I111" s="66">
        <v>1781</v>
      </c>
      <c r="J111" s="67">
        <v>17.793935991016284</v>
      </c>
    </row>
    <row r="112" spans="1:10" ht="15.75">
      <c r="A112" s="78" t="s">
        <v>2</v>
      </c>
      <c r="B112" s="26" t="s">
        <v>23</v>
      </c>
      <c r="C112" s="63">
        <v>107</v>
      </c>
      <c r="D112" s="63">
        <v>128</v>
      </c>
      <c r="E112" s="64">
        <v>178</v>
      </c>
      <c r="F112" s="63">
        <v>275</v>
      </c>
      <c r="G112" s="63">
        <v>750</v>
      </c>
      <c r="H112" s="65">
        <v>140</v>
      </c>
      <c r="I112" s="66">
        <v>1578</v>
      </c>
      <c r="J112" s="67">
        <v>13.726235741444867</v>
      </c>
    </row>
    <row r="113" spans="1:10" ht="15.75">
      <c r="A113" s="78"/>
      <c r="B113" s="26" t="s">
        <v>24</v>
      </c>
      <c r="C113" s="63">
        <v>134</v>
      </c>
      <c r="D113" s="68">
        <v>85</v>
      </c>
      <c r="E113" s="68">
        <v>147</v>
      </c>
      <c r="F113" s="68">
        <v>239</v>
      </c>
      <c r="G113" s="68">
        <v>586</v>
      </c>
      <c r="H113" s="69">
        <v>361</v>
      </c>
      <c r="I113" s="66">
        <v>1552</v>
      </c>
      <c r="J113" s="67">
        <v>17.778994845360824</v>
      </c>
    </row>
    <row r="114" spans="1:10" ht="15.75">
      <c r="A114" s="78" t="s">
        <v>3</v>
      </c>
      <c r="B114" s="26" t="s">
        <v>23</v>
      </c>
      <c r="C114" s="63">
        <v>63</v>
      </c>
      <c r="D114" s="63">
        <v>49</v>
      </c>
      <c r="E114" s="64">
        <v>109</v>
      </c>
      <c r="F114" s="63">
        <v>195</v>
      </c>
      <c r="G114" s="63">
        <v>699</v>
      </c>
      <c r="H114" s="65">
        <v>196</v>
      </c>
      <c r="I114" s="66">
        <v>1156</v>
      </c>
      <c r="J114" s="67">
        <v>17.886678200692042</v>
      </c>
    </row>
    <row r="115" spans="1:10" ht="15.75">
      <c r="A115" s="78"/>
      <c r="B115" s="26" t="s">
        <v>24</v>
      </c>
      <c r="C115" s="63">
        <v>78</v>
      </c>
      <c r="D115" s="68">
        <v>65</v>
      </c>
      <c r="E115" s="68">
        <v>78</v>
      </c>
      <c r="F115" s="68">
        <v>152</v>
      </c>
      <c r="G115" s="68">
        <v>527</v>
      </c>
      <c r="H115" s="69">
        <v>387</v>
      </c>
      <c r="I115" s="66">
        <v>1287</v>
      </c>
      <c r="J115" s="67">
        <v>17.303807303807304</v>
      </c>
    </row>
    <row r="116" spans="1:10" ht="15.75">
      <c r="A116" s="78" t="s">
        <v>4</v>
      </c>
      <c r="B116" s="26" t="s">
        <v>23</v>
      </c>
      <c r="C116" s="63">
        <v>58</v>
      </c>
      <c r="D116" s="63">
        <v>40</v>
      </c>
      <c r="E116" s="64">
        <v>70</v>
      </c>
      <c r="F116" s="63">
        <v>133</v>
      </c>
      <c r="G116" s="63">
        <v>567</v>
      </c>
      <c r="H116" s="65">
        <v>194</v>
      </c>
      <c r="I116" s="66">
        <v>1014</v>
      </c>
      <c r="J116" s="67">
        <v>18.594674556213018</v>
      </c>
    </row>
    <row r="117" spans="1:10" ht="15.75">
      <c r="A117" s="78"/>
      <c r="B117" s="26" t="s">
        <v>24</v>
      </c>
      <c r="C117" s="63">
        <v>79</v>
      </c>
      <c r="D117" s="68">
        <v>38</v>
      </c>
      <c r="E117" s="68">
        <v>39</v>
      </c>
      <c r="F117" s="68">
        <v>86</v>
      </c>
      <c r="G117" s="68">
        <v>361</v>
      </c>
      <c r="H117" s="69">
        <v>416</v>
      </c>
      <c r="I117" s="66">
        <v>1019</v>
      </c>
      <c r="J117" s="67">
        <v>18.683022571148186</v>
      </c>
    </row>
    <row r="118" spans="1:10" ht="15.75">
      <c r="A118" s="78" t="s">
        <v>31</v>
      </c>
      <c r="B118" s="26" t="s">
        <v>23</v>
      </c>
      <c r="C118" s="63">
        <v>42</v>
      </c>
      <c r="D118" s="63">
        <v>21</v>
      </c>
      <c r="E118" s="64">
        <v>43</v>
      </c>
      <c r="F118" s="63">
        <v>78</v>
      </c>
      <c r="G118" s="63">
        <v>292</v>
      </c>
      <c r="H118" s="65">
        <v>161</v>
      </c>
      <c r="I118" s="66">
        <v>765</v>
      </c>
      <c r="J118" s="67">
        <v>18.776470588235295</v>
      </c>
    </row>
    <row r="119" spans="1:10" ht="15.75">
      <c r="A119" s="78"/>
      <c r="B119" s="26" t="s">
        <v>24</v>
      </c>
      <c r="C119" s="63">
        <v>85</v>
      </c>
      <c r="D119" s="68">
        <v>31</v>
      </c>
      <c r="E119" s="68">
        <v>35</v>
      </c>
      <c r="F119" s="68">
        <v>52</v>
      </c>
      <c r="G119" s="68">
        <v>169</v>
      </c>
      <c r="H119" s="69">
        <v>252</v>
      </c>
      <c r="I119" s="66">
        <v>624</v>
      </c>
      <c r="J119" s="67">
        <v>16.679487179487179</v>
      </c>
    </row>
    <row r="122" spans="1:10">
      <c r="A122" s="56"/>
    </row>
    <row r="123" spans="1:10" ht="16.5">
      <c r="A123" s="70" t="s">
        <v>177</v>
      </c>
      <c r="B123" s="70"/>
      <c r="C123" s="70"/>
      <c r="D123" s="70"/>
      <c r="E123" s="70"/>
      <c r="F123" s="70"/>
      <c r="G123" s="70"/>
      <c r="H123" s="70"/>
      <c r="I123" s="70"/>
      <c r="J123" s="70"/>
    </row>
    <row r="124" spans="1:10" ht="15.75">
      <c r="A124" s="70" t="s">
        <v>73</v>
      </c>
      <c r="B124" s="70"/>
      <c r="C124" s="70"/>
      <c r="D124" s="70"/>
      <c r="E124" s="70"/>
      <c r="F124" s="70"/>
      <c r="G124" s="70"/>
      <c r="H124" s="70"/>
      <c r="I124" s="70"/>
      <c r="J124" s="70"/>
    </row>
    <row r="126" spans="1:10" ht="15.75">
      <c r="A126" s="75" t="s">
        <v>0</v>
      </c>
      <c r="B126" s="75" t="s">
        <v>16</v>
      </c>
      <c r="C126" s="75" t="s">
        <v>17</v>
      </c>
      <c r="D126" s="75"/>
      <c r="E126" s="75"/>
      <c r="F126" s="75"/>
      <c r="G126" s="75"/>
      <c r="H126" s="75"/>
      <c r="I126" s="72" t="s">
        <v>25</v>
      </c>
      <c r="J126" s="75" t="s">
        <v>19</v>
      </c>
    </row>
    <row r="127" spans="1:10" ht="15.75">
      <c r="A127" s="75"/>
      <c r="B127" s="75"/>
      <c r="C127" s="75" t="s">
        <v>18</v>
      </c>
      <c r="D127" s="75"/>
      <c r="E127" s="75"/>
      <c r="F127" s="75"/>
      <c r="G127" s="75"/>
      <c r="H127" s="75"/>
      <c r="I127" s="73"/>
      <c r="J127" s="75"/>
    </row>
    <row r="128" spans="1:10" ht="25.5">
      <c r="A128" s="75"/>
      <c r="B128" s="75"/>
      <c r="C128" s="57" t="s">
        <v>20</v>
      </c>
      <c r="D128" s="57" t="s">
        <v>64</v>
      </c>
      <c r="E128" s="57" t="s">
        <v>65</v>
      </c>
      <c r="F128" s="57" t="s">
        <v>21</v>
      </c>
      <c r="G128" s="57" t="s">
        <v>22</v>
      </c>
      <c r="H128" s="57" t="s">
        <v>66</v>
      </c>
      <c r="I128" s="74"/>
      <c r="J128" s="75"/>
    </row>
    <row r="129" spans="1:10" ht="15.75">
      <c r="A129" s="76" t="s">
        <v>1</v>
      </c>
      <c r="B129" s="26" t="s">
        <v>23</v>
      </c>
      <c r="C129" s="58">
        <f ca="1">COUNTIFS($G:$G,"DC",$K:$K,B129,$I:$I,$U$86,$L:$L,"&lt;1")</f>
        <v>139</v>
      </c>
      <c r="D129" s="58">
        <f ca="1">COUNTIFS($G:$G,"DC",$K:$K,B129,$I:$I,$U$86,$L:$L,"&lt;1.5")-C129</f>
        <v>190</v>
      </c>
      <c r="E129" s="7">
        <f ca="1">COUNTIFS($G:$G,"DC",$K:$K,B129,$I:$I,$U$86,$L:$L,"&lt;2")-C129-D129</f>
        <v>282</v>
      </c>
      <c r="F129" s="58">
        <f ca="1">COUNTIFS($G:$G,"DC",$K:$K,B129,$I:$I,$U$86,$L:$L,"&lt;2.5")-D129-C129-E129</f>
        <v>244</v>
      </c>
      <c r="G129" s="58">
        <f ca="1">COUNTIFS($G:$G,"DC",$K:$K,B129,$I:$I,$U$86,$L:$L,"&lt;3.5")-F129-C129-D129-E129</f>
        <v>413</v>
      </c>
      <c r="H129" s="59">
        <f ca="1">COUNTIFS($G:$G,"DC",$K:$K,B129,$I:$I,$U$86,$L:$L,"&lt;=4")-F129-C129-D129-G129-E129</f>
        <v>60</v>
      </c>
      <c r="I129" s="60">
        <f t="shared" ref="I129:I138" ca="1" si="12">H129-G129</f>
        <v>1328</v>
      </c>
      <c r="J129" s="61">
        <f t="shared" ref="J129:J138" ca="1" si="13">K129/I129</f>
        <v>17.34262048192771</v>
      </c>
    </row>
    <row r="130" spans="1:10" ht="15.75">
      <c r="A130" s="77"/>
      <c r="B130" s="26" t="s">
        <v>24</v>
      </c>
      <c r="C130" s="58">
        <f ca="1">COUNTIFS($G:$G,"DC",$N:$N,B130,$I:$I,$U$86,$O:$O,"&lt;1")</f>
        <v>137</v>
      </c>
      <c r="D130" s="62">
        <f ca="1">COUNTIFS($G:$G,"DC",$N:$N,B130,$I:$I,$U$86,$O:$O,"&lt;1.5")-C130</f>
        <v>117</v>
      </c>
      <c r="E130" s="62">
        <f ca="1">COUNTIFS($G:$G,"DC",$N:$N,B130,$I:$I,$U$86,$O:$O,"&lt;2")-D130-C130</f>
        <v>221</v>
      </c>
      <c r="F130" s="62">
        <f ca="1">COUNTIFS($G:$G,"DC",$N:$N,B130,$I:$I,$U$86,$O:$O,"&lt;2.5")-E130-C130-D130</f>
        <v>257</v>
      </c>
      <c r="G130" s="62">
        <f ca="1">COUNTIFS($G:$G,"DC",$N:$N,B130,$I:$I,$U$86,$O:$O,"&lt;3.5")-F130-C130-D130-E130</f>
        <v>374</v>
      </c>
      <c r="H130" s="26">
        <f ca="1">COUNTIFS($G:$G,"DC",$N:$N,B130,$I:$I,$U$86,$O:$O,"&lt;=4")-F130-C130-D130-G130-E130</f>
        <v>164</v>
      </c>
      <c r="I130" s="60">
        <f t="shared" ca="1" si="12"/>
        <v>1270</v>
      </c>
      <c r="J130" s="61">
        <f t="shared" ca="1" si="13"/>
        <v>17.944881889763778</v>
      </c>
    </row>
    <row r="131" spans="1:10" ht="15.75">
      <c r="A131" s="78" t="s">
        <v>2</v>
      </c>
      <c r="B131" s="26" t="s">
        <v>23</v>
      </c>
      <c r="C131" s="58">
        <f ca="1">COUNTIFS($G:$G,"DC",$K:$K,B131,$I:$I,$U$86,$L:$L,"&lt;1")</f>
        <v>166</v>
      </c>
      <c r="D131" s="58">
        <f ca="1">COUNTIFS($G:$G,"DC",$K:$K,B131,$I:$I,$U$86,$L:$L,"&lt;1.5")-C131</f>
        <v>166</v>
      </c>
      <c r="E131" s="7">
        <f ca="1">COUNTIFS($G:$G,"DC",$K:$K,B131,$I:$I,$U$86,$L:$L,"&lt;2")-C131-D131</f>
        <v>247</v>
      </c>
      <c r="F131" s="58">
        <f ca="1">COUNTIFS($G:$G,"DC",$K:$K,B131,$I:$I,$U$86,$L:$L,"&lt;2.5")-D131-C131-E131</f>
        <v>264</v>
      </c>
      <c r="G131" s="58">
        <f ca="1">COUNTIFS($G:$G,"DC",$K:$K,B131,$I:$I,$U$86,$L:$L,"&lt;3.5")-F131-C131-D131-E131</f>
        <v>473</v>
      </c>
      <c r="H131" s="59">
        <f ca="1">COUNTIFS($G:$G,"DC",$K:$K,B131,$I:$I,$U$86,$L:$L,"&lt;=4")-F131-C131-D131-G131-E131</f>
        <v>112</v>
      </c>
      <c r="I131" s="60">
        <f t="shared" ca="1" si="12"/>
        <v>1428</v>
      </c>
      <c r="J131" s="61">
        <f t="shared" ca="1" si="13"/>
        <v>17.581232492997199</v>
      </c>
    </row>
    <row r="132" spans="1:10" ht="15.75">
      <c r="A132" s="78"/>
      <c r="B132" s="26" t="s">
        <v>24</v>
      </c>
      <c r="C132" s="58">
        <f ca="1">COUNTIFS($G:$G,"DC",$N:$N,B132,$I:$I,$U$86,$O:$O,"&lt;1")</f>
        <v>209</v>
      </c>
      <c r="D132" s="62">
        <f ca="1">COUNTIFS($G:$G,"DC",$N:$N,B132,$I:$I,$U$86,$O:$O,"&lt;1.5")-C132</f>
        <v>167</v>
      </c>
      <c r="E132" s="62">
        <f ca="1">COUNTIFS($G:$G,"DC",$N:$N,B132,$I:$I,$U$86,$O:$O,"&lt;2")-D132-C132</f>
        <v>156</v>
      </c>
      <c r="F132" s="62">
        <f ca="1">COUNTIFS($G:$G,"DC",$N:$N,B132,$I:$I,$U$86,$O:$O,"&lt;2.5")-E132-C132-D132</f>
        <v>233</v>
      </c>
      <c r="G132" s="62">
        <f ca="1">COUNTIFS($G:$G,"DC",$N:$N,B132,$I:$I,$U$86,$O:$O,"&lt;3.5")-F132-C132-D132-E132</f>
        <v>431</v>
      </c>
      <c r="H132" s="26">
        <f ca="1">COUNTIFS($G:$G,"DC",$N:$N,B132,$I:$I,$U$86,$O:$O,"&lt;=4")-F132-C132-D132-G132-E132</f>
        <v>180</v>
      </c>
      <c r="I132" s="60">
        <f t="shared" ca="1" si="12"/>
        <v>1376</v>
      </c>
      <c r="J132" s="61">
        <f t="shared" ca="1" si="13"/>
        <v>17.742005813953487</v>
      </c>
    </row>
    <row r="133" spans="1:10" ht="15.75">
      <c r="A133" s="78" t="s">
        <v>3</v>
      </c>
      <c r="B133" s="26" t="s">
        <v>23</v>
      </c>
      <c r="C133" s="58">
        <f ca="1">COUNTIFS($G:$G,"DC",$K:$K,B133,$I:$I,$U$86,$L:$L,"&lt;1")</f>
        <v>166</v>
      </c>
      <c r="D133" s="58">
        <f ca="1">COUNTIFS($G:$G,"DC",$K:$K,B133,$I:$I,$U$86,$L:$L,"&lt;1.5")-C133</f>
        <v>211</v>
      </c>
      <c r="E133" s="7">
        <f ca="1">COUNTIFS($G:$G,"DC",$K:$K,B133,$I:$I,$U$86,$L:$L,"&lt;2")-C133-D133</f>
        <v>311</v>
      </c>
      <c r="F133" s="58">
        <f ca="1">COUNTIFS($G:$G,"DC",$K:$K,B133,$I:$I,$U$86,$L:$L,"&lt;2.5")-D133-C133-E133</f>
        <v>378</v>
      </c>
      <c r="G133" s="58">
        <f ca="1">COUNTIFS($G:$G,"DC",$K:$K,B133,$I:$I,$U$86,$L:$L,"&lt;3.5")-F133-C133-D133-E133</f>
        <v>538</v>
      </c>
      <c r="H133" s="59">
        <f ca="1">COUNTIFS($G:$G,"DC",$K:$K,B133,$I:$I,$U$86,$L:$L,"&lt;=4")-F133-C133-D133-G133-E133</f>
        <v>52</v>
      </c>
      <c r="I133" s="60">
        <f t="shared" ca="1" si="12"/>
        <v>1656</v>
      </c>
      <c r="J133" s="61">
        <f t="shared" ca="1" si="13"/>
        <v>16.6262077294686</v>
      </c>
    </row>
    <row r="134" spans="1:10" ht="15.75">
      <c r="A134" s="78"/>
      <c r="B134" s="26" t="s">
        <v>24</v>
      </c>
      <c r="C134" s="58">
        <f ca="1">COUNTIFS($G:$G,"DC",$N:$N,B134,$I:$I,$U$86,$O:$O,"&lt;1")</f>
        <v>175</v>
      </c>
      <c r="D134" s="62">
        <f ca="1">COUNTIFS($G:$G,"DC",$N:$N,B134,$I:$I,$U$86,$O:$O,"&lt;1.5")-C134</f>
        <v>181</v>
      </c>
      <c r="E134" s="62">
        <f ca="1">COUNTIFS($G:$G,"DC",$N:$N,B134,$I:$I,$U$86,$O:$O,"&lt;2")-D134-C134</f>
        <v>309</v>
      </c>
      <c r="F134" s="62">
        <f ca="1">COUNTIFS($G:$G,"DC",$N:$N,B134,$I:$I,$U$86,$O:$O,"&lt;2.5")-E134-C134-D134</f>
        <v>312</v>
      </c>
      <c r="G134" s="62">
        <f ca="1">COUNTIFS($G:$G,"DC",$N:$N,B134,$I:$I,$U$86,$O:$O,"&lt;3.5")-F134-C134-D134-E134</f>
        <v>422</v>
      </c>
      <c r="H134" s="26">
        <f ca="1">COUNTIFS($G:$G,"DC",$N:$N,B134,$I:$I,$U$86,$O:$O,"&lt;=4")-F134-C134-D134-G134-E134</f>
        <v>180</v>
      </c>
      <c r="I134" s="60">
        <f t="shared" ca="1" si="12"/>
        <v>1579</v>
      </c>
      <c r="J134" s="61">
        <f t="shared" ca="1" si="13"/>
        <v>16.910702976567446</v>
      </c>
    </row>
    <row r="135" spans="1:10" ht="15.75">
      <c r="A135" s="78" t="s">
        <v>4</v>
      </c>
      <c r="B135" s="26" t="s">
        <v>23</v>
      </c>
      <c r="C135" s="58">
        <f ca="1">COUNTIFS($G:$G,"DC",$K:$K,B135,$I:$I,$U$86,$L:$L,"&lt;1")</f>
        <v>200</v>
      </c>
      <c r="D135" s="58">
        <f ca="1">COUNTIFS($G:$G,"DC",$K:$K,B135,$I:$I,$U$86,$L:$L,"&lt;1.5")-C135</f>
        <v>198</v>
      </c>
      <c r="E135" s="7">
        <f ca="1">COUNTIFS($G:$G,"DC",$K:$K,B135,$I:$I,$U$86,$L:$L,"&lt;2")-C135-D135</f>
        <v>393</v>
      </c>
      <c r="F135" s="58">
        <f ca="1">COUNTIFS($G:$G,"DC",$K:$K,B135,$I:$I,$U$86,$L:$L,"&lt;2.5")-D135-C135-E135</f>
        <v>444</v>
      </c>
      <c r="G135" s="58">
        <f ca="1">COUNTIFS($G:$G,"DC",$K:$K,B135,$I:$I,$U$86,$L:$L,"&lt;3.5")-F135-C135-D135-E135</f>
        <v>577</v>
      </c>
      <c r="H135" s="59">
        <f ca="1">COUNTIFS($G:$G,"DC",$K:$K,B135,$I:$I,$U$86,$L:$L,"&lt;=4")-F135-C135-D135-G135-E135</f>
        <v>58</v>
      </c>
      <c r="I135" s="60">
        <f t="shared" ca="1" si="12"/>
        <v>1870</v>
      </c>
      <c r="J135" s="61">
        <f t="shared" ca="1" si="13"/>
        <v>16.887700534759357</v>
      </c>
    </row>
    <row r="136" spans="1:10" ht="15.75">
      <c r="A136" s="78"/>
      <c r="B136" s="26" t="s">
        <v>24</v>
      </c>
      <c r="C136" s="58">
        <f ca="1">COUNTIFS($G:$G,"DC",$N:$N,B136,$I:$I,$U$86,$O:$O,"&lt;1")</f>
        <v>230</v>
      </c>
      <c r="D136" s="62">
        <f ca="1">COUNTIFS($G:$G,"DC",$N:$N,B136,$I:$I,$U$86,$O:$O,"&lt;1.5")-C136</f>
        <v>163</v>
      </c>
      <c r="E136" s="62">
        <f ca="1">COUNTIFS($G:$G,"DC",$N:$N,B136,$I:$I,$U$86,$O:$O,"&lt;2")-D136-C136</f>
        <v>312</v>
      </c>
      <c r="F136" s="62">
        <f ca="1">COUNTIFS($G:$G,"DC",$N:$N,B136,$I:$I,$U$86,$O:$O,"&lt;2.5")-E136-C136-D136</f>
        <v>402</v>
      </c>
      <c r="G136" s="62">
        <f ca="1">COUNTIFS($G:$G,"DC",$N:$N,B136,$I:$I,$U$86,$O:$O,"&lt;3.5")-F136-C136-D136-E136</f>
        <v>513</v>
      </c>
      <c r="H136" s="26">
        <f ca="1">COUNTIFS($G:$G,"DC",$N:$N,B136,$I:$I,$U$86,$O:$O,"&lt;=4")-F136-C136-D136-G136-E136</f>
        <v>194</v>
      </c>
      <c r="I136" s="60">
        <f t="shared" ca="1" si="12"/>
        <v>1814</v>
      </c>
      <c r="J136" s="61">
        <f t="shared" ca="1" si="13"/>
        <v>18.342888643880926</v>
      </c>
    </row>
    <row r="137" spans="1:10" ht="15.75">
      <c r="A137" s="78" t="s">
        <v>31</v>
      </c>
      <c r="B137" s="26" t="s">
        <v>23</v>
      </c>
      <c r="C137" s="58">
        <f ca="1">COUNTIFS($G:$G,"DC",$K:$K,B137,$I:$I,$U$86,$L:$L,"&lt;1")</f>
        <v>265</v>
      </c>
      <c r="D137" s="58">
        <f ca="1">COUNTIFS($G:$G,"DC",$K:$K,B137,$I:$I,$U$86,$L:$L,"&lt;1.5")-C137</f>
        <v>200</v>
      </c>
      <c r="E137" s="7">
        <f ca="1">COUNTIFS($G:$G,"DC",$K:$K,B137,$I:$I,$U$86,$L:$L,"&lt;2")-C137-D137</f>
        <v>448</v>
      </c>
      <c r="F137" s="58">
        <f ca="1">COUNTIFS($G:$G,"DC",$K:$K,B137,$I:$I,$U$86,$L:$L,"&lt;2.5")-D137-C137-E137</f>
        <v>656</v>
      </c>
      <c r="G137" s="58">
        <f ca="1">COUNTIFS($G:$G,"DC",$K:$K,B137,$I:$I,$U$86,$L:$L,"&lt;3.5")-F137-C137-D137-E137</f>
        <v>621</v>
      </c>
      <c r="H137" s="59">
        <f ca="1">COUNTIFS($G:$G,"DC",$K:$K,B137,$I:$I,$U$86,$L:$L,"&lt;=4")-F137-C137-D137-G137-E137</f>
        <v>33</v>
      </c>
      <c r="I137" s="60">
        <f t="shared" ca="1" si="12"/>
        <v>2223</v>
      </c>
      <c r="J137" s="61">
        <f t="shared" ca="1" si="13"/>
        <v>23.020692757534864</v>
      </c>
    </row>
    <row r="138" spans="1:10" ht="15.75">
      <c r="A138" s="78"/>
      <c r="B138" s="26" t="s">
        <v>24</v>
      </c>
      <c r="C138" s="58">
        <f ca="1">COUNTIFS($G:$G,"DC",$N:$N,B138,$I:$I,$U$86,$O:$O,"&lt;1")</f>
        <v>293</v>
      </c>
      <c r="D138" s="62">
        <f ca="1">COUNTIFS($G:$G,"DC",$N:$N,B138,$I:$I,$U$86,$O:$O,"&lt;1.5")-C138</f>
        <v>203</v>
      </c>
      <c r="E138" s="62">
        <f ca="1">COUNTIFS($G:$G,"DC",$N:$N,B138,$I:$I,$U$86,$O:$O,"&lt;2")-D138-C138</f>
        <v>462</v>
      </c>
      <c r="F138" s="62">
        <f ca="1">COUNTIFS($G:$G,"DC",$N:$N,B138,$I:$I,$U$86,$O:$O,"&lt;2.5")-E138-C138-D138</f>
        <v>560</v>
      </c>
      <c r="G138" s="62">
        <f ca="1">COUNTIFS($G:$G,"DC",$N:$N,B138,$I:$I,$U$86,$O:$O,"&lt;3.5")-F138-C138-D138-E138</f>
        <v>510</v>
      </c>
      <c r="H138" s="26">
        <f ca="1">COUNTIFS($G:$G,"DC",$N:$N,B138,$I:$I,$U$86,$O:$O,"&lt;=4")-F138-C138-D138-G138-E138</f>
        <v>149</v>
      </c>
      <c r="I138" s="60">
        <f t="shared" ca="1" si="12"/>
        <v>2177</v>
      </c>
      <c r="J138" s="61">
        <f t="shared" ca="1" si="13"/>
        <v>19.918236104731282</v>
      </c>
    </row>
  </sheetData>
  <mergeCells count="93">
    <mergeCell ref="A4:J4"/>
    <mergeCell ref="A1:J1"/>
    <mergeCell ref="A2:J2"/>
    <mergeCell ref="A7:A9"/>
    <mergeCell ref="B7:B9"/>
    <mergeCell ref="C7:H7"/>
    <mergeCell ref="C8:H8"/>
    <mergeCell ref="J7:J9"/>
    <mergeCell ref="A5:J5"/>
    <mergeCell ref="I7:I9"/>
    <mergeCell ref="A12:A13"/>
    <mergeCell ref="A14:A15"/>
    <mergeCell ref="A16:A17"/>
    <mergeCell ref="A18:A19"/>
    <mergeCell ref="A10:A11"/>
    <mergeCell ref="A35:A36"/>
    <mergeCell ref="A37:A38"/>
    <mergeCell ref="A39:A40"/>
    <mergeCell ref="A25:J25"/>
    <mergeCell ref="A26:J26"/>
    <mergeCell ref="A28:A30"/>
    <mergeCell ref="B28:B30"/>
    <mergeCell ref="C28:H28"/>
    <mergeCell ref="I28:I30"/>
    <mergeCell ref="J28:J30"/>
    <mergeCell ref="C29:H29"/>
    <mergeCell ref="A31:A32"/>
    <mergeCell ref="A33:A34"/>
    <mergeCell ref="A45:J45"/>
    <mergeCell ref="A46:J46"/>
    <mergeCell ref="A48:A50"/>
    <mergeCell ref="B48:B50"/>
    <mergeCell ref="C48:H48"/>
    <mergeCell ref="I48:I50"/>
    <mergeCell ref="J48:J50"/>
    <mergeCell ref="C49:H49"/>
    <mergeCell ref="A51:A52"/>
    <mergeCell ref="A53:A54"/>
    <mergeCell ref="A55:A56"/>
    <mergeCell ref="A57:A58"/>
    <mergeCell ref="A59:A60"/>
    <mergeCell ref="A64:J64"/>
    <mergeCell ref="A65:J65"/>
    <mergeCell ref="A67:A69"/>
    <mergeCell ref="B67:B69"/>
    <mergeCell ref="C67:H67"/>
    <mergeCell ref="I67:I69"/>
    <mergeCell ref="J67:J69"/>
    <mergeCell ref="C68:H68"/>
    <mergeCell ref="A70:A71"/>
    <mergeCell ref="A72:A73"/>
    <mergeCell ref="A74:A75"/>
    <mergeCell ref="A76:A77"/>
    <mergeCell ref="A78:A79"/>
    <mergeCell ref="A84:J84"/>
    <mergeCell ref="A85:J85"/>
    <mergeCell ref="A87:A89"/>
    <mergeCell ref="B87:B89"/>
    <mergeCell ref="C87:H87"/>
    <mergeCell ref="I87:I89"/>
    <mergeCell ref="J87:J89"/>
    <mergeCell ref="C88:H88"/>
    <mergeCell ref="A90:A91"/>
    <mergeCell ref="A92:A93"/>
    <mergeCell ref="A94:A95"/>
    <mergeCell ref="A96:A97"/>
    <mergeCell ref="A98:A99"/>
    <mergeCell ref="A104:J104"/>
    <mergeCell ref="A105:J105"/>
    <mergeCell ref="A107:A109"/>
    <mergeCell ref="B107:B109"/>
    <mergeCell ref="C107:H107"/>
    <mergeCell ref="I107:I109"/>
    <mergeCell ref="J107:J109"/>
    <mergeCell ref="C108:H108"/>
    <mergeCell ref="A110:A111"/>
    <mergeCell ref="A112:A113"/>
    <mergeCell ref="A114:A115"/>
    <mergeCell ref="A116:A117"/>
    <mergeCell ref="A118:A119"/>
    <mergeCell ref="A123:J123"/>
    <mergeCell ref="A124:J124"/>
    <mergeCell ref="A126:A128"/>
    <mergeCell ref="B126:B128"/>
    <mergeCell ref="C126:H126"/>
    <mergeCell ref="I126:I128"/>
    <mergeCell ref="J126:J128"/>
    <mergeCell ref="C127:H127"/>
    <mergeCell ref="A129:A130"/>
    <mergeCell ref="A131:A132"/>
    <mergeCell ref="A133:A134"/>
    <mergeCell ref="A135:A136"/>
    <mergeCell ref="A137:A138"/>
  </mergeCells>
  <pageMargins left="0.7" right="0.7" top="0.5" bottom="0.25" header="0.3" footer="0.3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21"/>
  <sheetViews>
    <sheetView topLeftCell="A22" zoomScale="130" zoomScaleNormal="130" workbookViewId="0">
      <selection activeCell="D112" sqref="D112"/>
    </sheetView>
  </sheetViews>
  <sheetFormatPr defaultColWidth="9" defaultRowHeight="15"/>
  <cols>
    <col min="1" max="1" width="13" style="27" bestFit="1" customWidth="1"/>
    <col min="2" max="2" width="7.42578125" style="27" customWidth="1"/>
    <col min="3" max="5" width="9.5703125" style="27" customWidth="1"/>
    <col min="6" max="6" width="6.85546875" style="27" customWidth="1"/>
    <col min="7" max="7" width="7.140625" style="27" bestFit="1" customWidth="1"/>
    <col min="8" max="10" width="6.85546875" style="27" customWidth="1"/>
    <col min="11" max="11" width="10.85546875" style="27" customWidth="1"/>
    <col min="12" max="12" width="28" style="27" customWidth="1"/>
    <col min="13" max="16384" width="9" style="27"/>
  </cols>
  <sheetData>
    <row r="1" spans="1:11">
      <c r="A1" s="84" t="s">
        <v>55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>
      <c r="A2" s="85" t="s">
        <v>54</v>
      </c>
      <c r="B2" s="85"/>
      <c r="C2" s="85"/>
      <c r="D2" s="85"/>
      <c r="E2" s="85"/>
      <c r="F2" s="85"/>
      <c r="G2" s="85"/>
      <c r="H2" s="85"/>
      <c r="I2" s="85"/>
      <c r="J2" s="85"/>
      <c r="K2" s="85"/>
    </row>
    <row r="4" spans="1:11" ht="28.5" customHeight="1">
      <c r="A4" s="86" t="s">
        <v>26</v>
      </c>
      <c r="B4" s="86" t="s">
        <v>30</v>
      </c>
      <c r="C4" s="88" t="s">
        <v>87</v>
      </c>
      <c r="D4" s="89"/>
      <c r="E4" s="90"/>
      <c r="F4" s="88" t="s">
        <v>88</v>
      </c>
      <c r="G4" s="89"/>
      <c r="H4" s="89"/>
      <c r="I4" s="89"/>
      <c r="J4" s="89"/>
      <c r="K4" s="90"/>
    </row>
    <row r="5" spans="1:11" ht="28.5" customHeight="1">
      <c r="A5" s="87"/>
      <c r="B5" s="87"/>
      <c r="C5" s="44" t="s">
        <v>56</v>
      </c>
      <c r="D5" s="44" t="s">
        <v>57</v>
      </c>
      <c r="E5" s="44" t="s">
        <v>58</v>
      </c>
      <c r="F5" s="44" t="s">
        <v>7</v>
      </c>
      <c r="G5" s="44" t="s">
        <v>8</v>
      </c>
      <c r="H5" s="44" t="s">
        <v>9</v>
      </c>
      <c r="I5" s="44" t="s">
        <v>10</v>
      </c>
      <c r="J5" s="44" t="s">
        <v>11</v>
      </c>
      <c r="K5" s="44" t="s">
        <v>5</v>
      </c>
    </row>
    <row r="6" spans="1:11" ht="15.75">
      <c r="A6" s="80" t="s">
        <v>157</v>
      </c>
      <c r="B6" s="80">
        <v>289</v>
      </c>
      <c r="C6" s="34"/>
      <c r="D6" s="34">
        <v>202</v>
      </c>
      <c r="E6" s="34">
        <v>44</v>
      </c>
      <c r="F6" s="26">
        <v>11</v>
      </c>
      <c r="G6" s="26">
        <v>12</v>
      </c>
      <c r="H6" s="26">
        <v>7</v>
      </c>
      <c r="I6" s="26">
        <v>1</v>
      </c>
      <c r="J6" s="26">
        <v>5</v>
      </c>
      <c r="K6" s="34">
        <f>SUM(F6:J6)</f>
        <v>36</v>
      </c>
    </row>
    <row r="7" spans="1:11">
      <c r="A7" s="81"/>
      <c r="B7" s="81"/>
      <c r="C7" s="45">
        <f>C6/$B$6</f>
        <v>0</v>
      </c>
      <c r="D7" s="45">
        <f>D6/$B$6</f>
        <v>0.69896193771626303</v>
      </c>
      <c r="E7" s="45">
        <f>E6/$B$6</f>
        <v>0.15224913494809689</v>
      </c>
      <c r="F7" s="45">
        <f t="shared" ref="F7" si="0">F6/$B$6</f>
        <v>3.8062283737024222E-2</v>
      </c>
      <c r="G7" s="45">
        <f t="shared" ref="G7" si="1">G6/$B$6</f>
        <v>4.1522491349480967E-2</v>
      </c>
      <c r="H7" s="45">
        <f t="shared" ref="H7" si="2">H6/$B$6</f>
        <v>2.4221453287197232E-2</v>
      </c>
      <c r="I7" s="45">
        <f t="shared" ref="I7" si="3">I6/$B$6</f>
        <v>3.4602076124567475E-3</v>
      </c>
      <c r="J7" s="45">
        <f t="shared" ref="J7" si="4">J6/$B$6</f>
        <v>1.7301038062283738E-2</v>
      </c>
      <c r="K7" s="45">
        <f t="shared" ref="K7" si="5">K6/$B$6</f>
        <v>0.1245674740484429</v>
      </c>
    </row>
    <row r="8" spans="1:11" ht="15.75">
      <c r="A8" s="80" t="s">
        <v>158</v>
      </c>
      <c r="B8" s="80">
        <v>413</v>
      </c>
      <c r="C8" s="34">
        <v>1</v>
      </c>
      <c r="D8" s="34">
        <v>327</v>
      </c>
      <c r="E8" s="34">
        <v>18</v>
      </c>
      <c r="F8" s="46">
        <v>12</v>
      </c>
      <c r="G8" s="26">
        <v>21</v>
      </c>
      <c r="H8" s="26">
        <v>11</v>
      </c>
      <c r="I8" s="26">
        <v>5</v>
      </c>
      <c r="J8" s="26">
        <v>2</v>
      </c>
      <c r="K8" s="34">
        <f>SUM(F8:J8)</f>
        <v>51</v>
      </c>
    </row>
    <row r="9" spans="1:11">
      <c r="A9" s="81"/>
      <c r="B9" s="81"/>
      <c r="C9" s="36">
        <f>C8/$B$8</f>
        <v>2.4213075060532689E-3</v>
      </c>
      <c r="D9" s="36">
        <f t="shared" ref="D9:K9" si="6">D8/$B$8</f>
        <v>0.79176755447941893</v>
      </c>
      <c r="E9" s="36">
        <f t="shared" si="6"/>
        <v>4.3583535108958835E-2</v>
      </c>
      <c r="F9" s="36">
        <f t="shared" si="6"/>
        <v>2.9055690072639227E-2</v>
      </c>
      <c r="G9" s="36">
        <f t="shared" si="6"/>
        <v>5.0847457627118647E-2</v>
      </c>
      <c r="H9" s="36">
        <f t="shared" si="6"/>
        <v>2.6634382566585957E-2</v>
      </c>
      <c r="I9" s="36">
        <f t="shared" si="6"/>
        <v>1.2106537530266344E-2</v>
      </c>
      <c r="J9" s="36">
        <f t="shared" si="6"/>
        <v>4.8426150121065378E-3</v>
      </c>
      <c r="K9" s="36">
        <f t="shared" si="6"/>
        <v>0.12348668280871671</v>
      </c>
    </row>
    <row r="10" spans="1:11" ht="15.75">
      <c r="A10" s="80" t="s">
        <v>159</v>
      </c>
      <c r="B10" s="82">
        <v>317</v>
      </c>
      <c r="C10" s="34"/>
      <c r="D10" s="34">
        <v>171</v>
      </c>
      <c r="E10" s="34">
        <v>57</v>
      </c>
      <c r="F10" s="46">
        <v>6</v>
      </c>
      <c r="G10" s="26">
        <v>35</v>
      </c>
      <c r="H10" s="26">
        <v>12</v>
      </c>
      <c r="I10" s="26">
        <v>3</v>
      </c>
      <c r="J10" s="26">
        <v>0</v>
      </c>
      <c r="K10" s="34">
        <f>SUM(F10:J10)</f>
        <v>56</v>
      </c>
    </row>
    <row r="11" spans="1:11">
      <c r="A11" s="81"/>
      <c r="B11" s="83"/>
      <c r="C11" s="36">
        <f>C10/$B$10</f>
        <v>0</v>
      </c>
      <c r="D11" s="36">
        <f t="shared" ref="D11:K11" si="7">D10/$B$10</f>
        <v>0.5394321766561514</v>
      </c>
      <c r="E11" s="36">
        <f t="shared" si="7"/>
        <v>0.17981072555205047</v>
      </c>
      <c r="F11" s="36">
        <f t="shared" si="7"/>
        <v>1.8927444794952682E-2</v>
      </c>
      <c r="G11" s="36">
        <f t="shared" si="7"/>
        <v>0.11041009463722397</v>
      </c>
      <c r="H11" s="36">
        <f t="shared" si="7"/>
        <v>3.7854889589905363E-2</v>
      </c>
      <c r="I11" s="36">
        <f t="shared" si="7"/>
        <v>9.4637223974763408E-3</v>
      </c>
      <c r="J11" s="36">
        <f t="shared" si="7"/>
        <v>0</v>
      </c>
      <c r="K11" s="36">
        <f t="shared" si="7"/>
        <v>0.17665615141955837</v>
      </c>
    </row>
    <row r="12" spans="1:11" ht="15.75">
      <c r="A12" s="80" t="s">
        <v>160</v>
      </c>
      <c r="B12" s="80">
        <v>335</v>
      </c>
      <c r="C12" s="34">
        <v>3</v>
      </c>
      <c r="D12" s="34">
        <v>201</v>
      </c>
      <c r="E12" s="34">
        <v>15</v>
      </c>
      <c r="F12" s="46">
        <v>21</v>
      </c>
      <c r="G12" s="26">
        <v>40</v>
      </c>
      <c r="H12" s="26">
        <v>9</v>
      </c>
      <c r="I12" s="26">
        <v>0</v>
      </c>
      <c r="J12" s="26">
        <v>0</v>
      </c>
      <c r="K12" s="34">
        <f>SUM(F12:J12)</f>
        <v>70</v>
      </c>
    </row>
    <row r="13" spans="1:11">
      <c r="A13" s="81"/>
      <c r="B13" s="81"/>
      <c r="C13" s="36">
        <f>C12/$B$12</f>
        <v>8.9552238805970154E-3</v>
      </c>
      <c r="D13" s="36">
        <f t="shared" ref="D13:K13" si="8">D12/$B$12</f>
        <v>0.6</v>
      </c>
      <c r="E13" s="36">
        <f t="shared" si="8"/>
        <v>4.4776119402985072E-2</v>
      </c>
      <c r="F13" s="36">
        <f t="shared" si="8"/>
        <v>6.2686567164179099E-2</v>
      </c>
      <c r="G13" s="36">
        <f t="shared" si="8"/>
        <v>0.11940298507462686</v>
      </c>
      <c r="H13" s="36">
        <f t="shared" si="8"/>
        <v>2.6865671641791045E-2</v>
      </c>
      <c r="I13" s="36">
        <f t="shared" si="8"/>
        <v>0</v>
      </c>
      <c r="J13" s="36">
        <f t="shared" si="8"/>
        <v>0</v>
      </c>
      <c r="K13" s="36">
        <f t="shared" si="8"/>
        <v>0.20895522388059701</v>
      </c>
    </row>
    <row r="14" spans="1:11" ht="15.75">
      <c r="A14" s="80" t="s">
        <v>161</v>
      </c>
      <c r="B14" s="80">
        <v>291</v>
      </c>
      <c r="C14" s="34">
        <v>3</v>
      </c>
      <c r="D14" s="34">
        <v>160</v>
      </c>
      <c r="E14" s="34"/>
      <c r="F14" s="46">
        <v>14</v>
      </c>
      <c r="G14" s="26">
        <v>24</v>
      </c>
      <c r="H14" s="26">
        <v>0</v>
      </c>
      <c r="I14" s="26">
        <v>0</v>
      </c>
      <c r="J14" s="26">
        <v>0</v>
      </c>
      <c r="K14" s="34">
        <f>SUM(F14:J14)</f>
        <v>38</v>
      </c>
    </row>
    <row r="15" spans="1:11">
      <c r="A15" s="81"/>
      <c r="B15" s="81"/>
      <c r="C15" s="47">
        <f>C14/$B$14</f>
        <v>1.0309278350515464E-2</v>
      </c>
      <c r="D15" s="47">
        <f t="shared" ref="D15:K15" si="9">D14/$B$14</f>
        <v>0.54982817869415812</v>
      </c>
      <c r="E15" s="47">
        <f t="shared" si="9"/>
        <v>0</v>
      </c>
      <c r="F15" s="47">
        <f t="shared" si="9"/>
        <v>4.8109965635738834E-2</v>
      </c>
      <c r="G15" s="47">
        <f t="shared" si="9"/>
        <v>8.247422680412371E-2</v>
      </c>
      <c r="H15" s="47">
        <f t="shared" si="9"/>
        <v>0</v>
      </c>
      <c r="I15" s="47">
        <f t="shared" si="9"/>
        <v>0</v>
      </c>
      <c r="J15" s="47">
        <f t="shared" si="9"/>
        <v>0</v>
      </c>
      <c r="K15" s="47">
        <f t="shared" si="9"/>
        <v>0.13058419243986255</v>
      </c>
    </row>
    <row r="19" spans="1:12">
      <c r="A19" s="84" t="s">
        <v>59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</row>
    <row r="20" spans="1:12">
      <c r="A20" s="85" t="s">
        <v>54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</row>
    <row r="22" spans="1:12" ht="29.25" customHeight="1">
      <c r="A22" s="96" t="s">
        <v>26</v>
      </c>
      <c r="B22" s="96" t="s">
        <v>30</v>
      </c>
      <c r="C22" s="88" t="s">
        <v>27</v>
      </c>
      <c r="D22" s="89"/>
      <c r="E22" s="90"/>
      <c r="F22" s="88" t="s">
        <v>28</v>
      </c>
      <c r="G22" s="89"/>
      <c r="H22" s="89"/>
      <c r="I22" s="89"/>
      <c r="J22" s="89"/>
      <c r="K22" s="90"/>
    </row>
    <row r="23" spans="1:12" ht="42.75">
      <c r="A23" s="96"/>
      <c r="B23" s="96"/>
      <c r="C23" s="44" t="s">
        <v>56</v>
      </c>
      <c r="D23" s="44" t="s">
        <v>57</v>
      </c>
      <c r="E23" s="44" t="s">
        <v>58</v>
      </c>
      <c r="F23" s="44" t="s">
        <v>7</v>
      </c>
      <c r="G23" s="44" t="s">
        <v>8</v>
      </c>
      <c r="H23" s="44" t="s">
        <v>9</v>
      </c>
      <c r="I23" s="44" t="s">
        <v>10</v>
      </c>
      <c r="J23" s="44" t="s">
        <v>11</v>
      </c>
      <c r="K23" s="44" t="s">
        <v>5</v>
      </c>
    </row>
    <row r="24" spans="1:12" ht="15.75">
      <c r="A24" s="80" t="s">
        <v>157</v>
      </c>
      <c r="B24" s="91">
        <v>72</v>
      </c>
      <c r="C24" s="34"/>
      <c r="D24" s="48">
        <v>45</v>
      </c>
      <c r="E24" s="34">
        <v>8</v>
      </c>
      <c r="F24" s="26">
        <v>0</v>
      </c>
      <c r="G24" s="26">
        <v>4</v>
      </c>
      <c r="H24" s="26">
        <v>1</v>
      </c>
      <c r="I24" s="26">
        <v>1</v>
      </c>
      <c r="J24" s="26">
        <v>1</v>
      </c>
      <c r="K24" s="34">
        <f>SUM(F24:J24)</f>
        <v>7</v>
      </c>
    </row>
    <row r="25" spans="1:12">
      <c r="A25" s="81"/>
      <c r="B25" s="91"/>
      <c r="C25" s="45">
        <f>C24/$B$24</f>
        <v>0</v>
      </c>
      <c r="D25" s="36">
        <f t="shared" ref="D25:K25" si="10">D24/$B$24</f>
        <v>0.625</v>
      </c>
      <c r="E25" s="45">
        <f t="shared" si="10"/>
        <v>0.1111111111111111</v>
      </c>
      <c r="F25" s="45">
        <f t="shared" si="10"/>
        <v>0</v>
      </c>
      <c r="G25" s="45">
        <f t="shared" si="10"/>
        <v>5.5555555555555552E-2</v>
      </c>
      <c r="H25" s="45">
        <f t="shared" si="10"/>
        <v>1.3888888888888888E-2</v>
      </c>
      <c r="I25" s="45">
        <f t="shared" si="10"/>
        <v>1.3888888888888888E-2</v>
      </c>
      <c r="J25" s="45">
        <f t="shared" si="10"/>
        <v>1.3888888888888888E-2</v>
      </c>
      <c r="K25" s="45">
        <f t="shared" si="10"/>
        <v>9.7222222222222224E-2</v>
      </c>
      <c r="L25" s="49"/>
    </row>
    <row r="26" spans="1:12" ht="15.75">
      <c r="A26" s="80" t="s">
        <v>158</v>
      </c>
      <c r="B26" s="92">
        <v>53</v>
      </c>
      <c r="C26" s="34"/>
      <c r="D26" s="48">
        <v>37</v>
      </c>
      <c r="E26" s="34">
        <v>1</v>
      </c>
      <c r="F26" s="46">
        <v>1</v>
      </c>
      <c r="G26" s="26">
        <v>5</v>
      </c>
      <c r="H26" s="26">
        <v>2</v>
      </c>
      <c r="I26" s="26">
        <v>2</v>
      </c>
      <c r="J26" s="26">
        <v>0</v>
      </c>
      <c r="K26" s="34">
        <f>SUM(F26:J26)</f>
        <v>10</v>
      </c>
    </row>
    <row r="27" spans="1:12">
      <c r="A27" s="81"/>
      <c r="B27" s="93"/>
      <c r="C27" s="36">
        <f>C26/$B$26</f>
        <v>0</v>
      </c>
      <c r="D27" s="36">
        <f t="shared" ref="D27:K27" si="11">D26/$B$26</f>
        <v>0.69811320754716977</v>
      </c>
      <c r="E27" s="36">
        <f t="shared" si="11"/>
        <v>1.8867924528301886E-2</v>
      </c>
      <c r="F27" s="36">
        <f t="shared" si="11"/>
        <v>1.8867924528301886E-2</v>
      </c>
      <c r="G27" s="36">
        <f t="shared" si="11"/>
        <v>9.4339622641509441E-2</v>
      </c>
      <c r="H27" s="36">
        <f t="shared" si="11"/>
        <v>3.7735849056603772E-2</v>
      </c>
      <c r="I27" s="36">
        <f t="shared" si="11"/>
        <v>3.7735849056603772E-2</v>
      </c>
      <c r="J27" s="36">
        <f t="shared" si="11"/>
        <v>0</v>
      </c>
      <c r="K27" s="36">
        <f t="shared" si="11"/>
        <v>0.18867924528301888</v>
      </c>
    </row>
    <row r="28" spans="1:12" ht="15.75">
      <c r="A28" s="80" t="s">
        <v>159</v>
      </c>
      <c r="B28" s="94">
        <v>101</v>
      </c>
      <c r="C28" s="34"/>
      <c r="D28" s="48">
        <v>55</v>
      </c>
      <c r="E28" s="34">
        <v>15</v>
      </c>
      <c r="F28" s="46">
        <v>1</v>
      </c>
      <c r="G28" s="26">
        <v>12</v>
      </c>
      <c r="H28" s="26">
        <v>3</v>
      </c>
      <c r="I28" s="26">
        <v>2</v>
      </c>
      <c r="J28" s="26">
        <v>0</v>
      </c>
      <c r="K28" s="34">
        <f>SUM(F28:J28)</f>
        <v>18</v>
      </c>
    </row>
    <row r="29" spans="1:12">
      <c r="A29" s="81"/>
      <c r="B29" s="95"/>
      <c r="C29" s="36">
        <f>C28/$B$28</f>
        <v>0</v>
      </c>
      <c r="D29" s="36">
        <f t="shared" ref="D29:K29" si="12">D28/$B$28</f>
        <v>0.54455445544554459</v>
      </c>
      <c r="E29" s="36">
        <f t="shared" si="12"/>
        <v>0.14851485148514851</v>
      </c>
      <c r="F29" s="36">
        <f t="shared" si="12"/>
        <v>9.9009900990099011E-3</v>
      </c>
      <c r="G29" s="36">
        <f t="shared" si="12"/>
        <v>0.11881188118811881</v>
      </c>
      <c r="H29" s="36">
        <f t="shared" si="12"/>
        <v>2.9702970297029702E-2</v>
      </c>
      <c r="I29" s="36">
        <f t="shared" si="12"/>
        <v>1.9801980198019802E-2</v>
      </c>
      <c r="J29" s="36">
        <f t="shared" si="12"/>
        <v>0</v>
      </c>
      <c r="K29" s="36">
        <f t="shared" si="12"/>
        <v>0.17821782178217821</v>
      </c>
    </row>
    <row r="30" spans="1:12" ht="15.75">
      <c r="A30" s="80" t="s">
        <v>160</v>
      </c>
      <c r="B30" s="92">
        <v>106</v>
      </c>
      <c r="C30" s="34"/>
      <c r="D30" s="48">
        <v>75</v>
      </c>
      <c r="E30" s="34">
        <v>1</v>
      </c>
      <c r="F30" s="46">
        <v>5</v>
      </c>
      <c r="G30" s="26">
        <v>10</v>
      </c>
      <c r="H30" s="26">
        <v>0</v>
      </c>
      <c r="I30" s="26">
        <v>1</v>
      </c>
      <c r="J30" s="26">
        <v>0</v>
      </c>
      <c r="K30" s="34">
        <f>SUM(F30:J30)</f>
        <v>16</v>
      </c>
    </row>
    <row r="31" spans="1:12">
      <c r="A31" s="81"/>
      <c r="B31" s="93"/>
      <c r="C31" s="36">
        <f>C30/$B$30</f>
        <v>0</v>
      </c>
      <c r="D31" s="36">
        <f t="shared" ref="D31:K31" si="13">D30/$B$30</f>
        <v>0.70754716981132071</v>
      </c>
      <c r="E31" s="36">
        <f t="shared" si="13"/>
        <v>9.433962264150943E-3</v>
      </c>
      <c r="F31" s="36">
        <f t="shared" si="13"/>
        <v>4.716981132075472E-2</v>
      </c>
      <c r="G31" s="36">
        <f t="shared" si="13"/>
        <v>9.4339622641509441E-2</v>
      </c>
      <c r="H31" s="36">
        <f t="shared" si="13"/>
        <v>0</v>
      </c>
      <c r="I31" s="36">
        <f t="shared" si="13"/>
        <v>9.433962264150943E-3</v>
      </c>
      <c r="J31" s="36">
        <f t="shared" si="13"/>
        <v>0</v>
      </c>
      <c r="K31" s="36">
        <f t="shared" si="13"/>
        <v>0.15094339622641509</v>
      </c>
    </row>
    <row r="32" spans="1:12" ht="15.75">
      <c r="A32" s="80" t="s">
        <v>161</v>
      </c>
      <c r="B32" s="92">
        <v>146</v>
      </c>
      <c r="C32" s="34"/>
      <c r="D32" s="50">
        <v>97</v>
      </c>
      <c r="E32" s="34"/>
      <c r="F32" s="46">
        <v>6</v>
      </c>
      <c r="G32" s="26">
        <v>9</v>
      </c>
      <c r="H32" s="26">
        <v>0</v>
      </c>
      <c r="I32" s="26">
        <v>1</v>
      </c>
      <c r="J32" s="26">
        <v>0</v>
      </c>
      <c r="K32" s="34">
        <f>SUM(F32:J32)</f>
        <v>16</v>
      </c>
    </row>
    <row r="33" spans="1:15">
      <c r="A33" s="81"/>
      <c r="B33" s="81"/>
      <c r="C33" s="47">
        <f>C32/$B$32</f>
        <v>0</v>
      </c>
      <c r="D33" s="47">
        <f t="shared" ref="D33:K33" si="14">D32/$B$32</f>
        <v>0.66438356164383561</v>
      </c>
      <c r="E33" s="47">
        <f t="shared" si="14"/>
        <v>0</v>
      </c>
      <c r="F33" s="47">
        <f t="shared" si="14"/>
        <v>4.1095890410958902E-2</v>
      </c>
      <c r="G33" s="47">
        <f t="shared" si="14"/>
        <v>6.1643835616438353E-2</v>
      </c>
      <c r="H33" s="47">
        <f t="shared" si="14"/>
        <v>0</v>
      </c>
      <c r="I33" s="47">
        <f t="shared" si="14"/>
        <v>6.8493150684931503E-3</v>
      </c>
      <c r="J33" s="47">
        <f t="shared" si="14"/>
        <v>0</v>
      </c>
      <c r="K33" s="47">
        <f t="shared" si="14"/>
        <v>0.1095890410958904</v>
      </c>
    </row>
    <row r="35" spans="1:15">
      <c r="A35" s="84" t="s">
        <v>90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</row>
    <row r="36" spans="1:15">
      <c r="A36" s="85" t="s">
        <v>54</v>
      </c>
      <c r="B36" s="85"/>
      <c r="C36" s="85"/>
      <c r="D36" s="85"/>
      <c r="E36" s="85"/>
      <c r="F36" s="85"/>
      <c r="G36" s="85"/>
      <c r="H36" s="85"/>
      <c r="I36" s="85"/>
      <c r="J36" s="85"/>
      <c r="K36" s="85"/>
    </row>
    <row r="38" spans="1:15" ht="35.25" customHeight="1">
      <c r="A38" s="96" t="s">
        <v>26</v>
      </c>
      <c r="B38" s="96" t="s">
        <v>30</v>
      </c>
      <c r="C38" s="96" t="s">
        <v>27</v>
      </c>
      <c r="D38" s="96"/>
      <c r="E38" s="96"/>
      <c r="F38" s="96" t="s">
        <v>28</v>
      </c>
      <c r="G38" s="96"/>
      <c r="H38" s="96"/>
      <c r="I38" s="96"/>
      <c r="J38" s="96"/>
      <c r="K38" s="96"/>
    </row>
    <row r="39" spans="1:15" ht="42.75">
      <c r="A39" s="96"/>
      <c r="B39" s="96"/>
      <c r="C39" s="44" t="s">
        <v>56</v>
      </c>
      <c r="D39" s="44" t="s">
        <v>57</v>
      </c>
      <c r="E39" s="44" t="s">
        <v>58</v>
      </c>
      <c r="F39" s="44" t="s">
        <v>7</v>
      </c>
      <c r="G39" s="44" t="s">
        <v>8</v>
      </c>
      <c r="H39" s="44" t="s">
        <v>9</v>
      </c>
      <c r="I39" s="44" t="s">
        <v>10</v>
      </c>
      <c r="J39" s="44" t="s">
        <v>11</v>
      </c>
      <c r="K39" s="44" t="s">
        <v>5</v>
      </c>
    </row>
    <row r="40" spans="1:15" ht="15.75">
      <c r="A40" s="80" t="s">
        <v>157</v>
      </c>
      <c r="B40" s="91">
        <v>368</v>
      </c>
      <c r="C40" s="34"/>
      <c r="D40" s="48">
        <v>241</v>
      </c>
      <c r="E40" s="34">
        <v>59</v>
      </c>
      <c r="F40" s="26">
        <v>10</v>
      </c>
      <c r="G40" s="26">
        <v>17</v>
      </c>
      <c r="H40" s="26">
        <v>9</v>
      </c>
      <c r="I40" s="26">
        <v>4</v>
      </c>
      <c r="J40" s="26">
        <v>0</v>
      </c>
      <c r="K40" s="34">
        <f>SUM(F40:J40)</f>
        <v>40</v>
      </c>
      <c r="M40" s="33"/>
      <c r="N40" s="43"/>
      <c r="O40" s="43"/>
    </row>
    <row r="41" spans="1:15" ht="15.75">
      <c r="A41" s="81"/>
      <c r="B41" s="91"/>
      <c r="C41" s="45">
        <f>C40/$B$40</f>
        <v>0</v>
      </c>
      <c r="D41" s="36">
        <f t="shared" ref="D41:K41" si="15">D40/$B$40</f>
        <v>0.65489130434782605</v>
      </c>
      <c r="E41" s="45">
        <f t="shared" si="15"/>
        <v>0.16032608695652173</v>
      </c>
      <c r="F41" s="51">
        <f t="shared" si="15"/>
        <v>2.717391304347826E-2</v>
      </c>
      <c r="G41" s="51">
        <f t="shared" si="15"/>
        <v>4.619565217391304E-2</v>
      </c>
      <c r="H41" s="51">
        <f t="shared" si="15"/>
        <v>2.4456521739130436E-2</v>
      </c>
      <c r="I41" s="51">
        <f t="shared" si="15"/>
        <v>1.0869565217391304E-2</v>
      </c>
      <c r="J41" s="51">
        <f t="shared" si="15"/>
        <v>0</v>
      </c>
      <c r="K41" s="45">
        <f t="shared" si="15"/>
        <v>0.10869565217391304</v>
      </c>
      <c r="M41" s="33"/>
      <c r="N41" s="43"/>
      <c r="O41" s="43"/>
    </row>
    <row r="42" spans="1:15" ht="15.75">
      <c r="A42" s="80" t="s">
        <v>158</v>
      </c>
      <c r="B42" s="92">
        <v>416</v>
      </c>
      <c r="C42" s="34">
        <v>1</v>
      </c>
      <c r="D42" s="48">
        <v>269</v>
      </c>
      <c r="E42" s="34">
        <v>9</v>
      </c>
      <c r="F42" s="46">
        <v>13</v>
      </c>
      <c r="G42" s="26">
        <v>49</v>
      </c>
      <c r="H42" s="26">
        <v>15</v>
      </c>
      <c r="I42" s="26">
        <v>8</v>
      </c>
      <c r="J42" s="26">
        <v>0</v>
      </c>
      <c r="K42" s="34">
        <f>SUM(F42:J42)</f>
        <v>85</v>
      </c>
      <c r="M42" s="33"/>
      <c r="N42" s="43"/>
      <c r="O42" s="43"/>
    </row>
    <row r="43" spans="1:15" ht="15.75">
      <c r="A43" s="81"/>
      <c r="B43" s="93"/>
      <c r="C43" s="36">
        <f>C42/$B$42</f>
        <v>2.403846153846154E-3</v>
      </c>
      <c r="D43" s="36">
        <f t="shared" ref="D43:K43" si="16">D42/$B$42</f>
        <v>0.64663461538461542</v>
      </c>
      <c r="E43" s="36">
        <f t="shared" si="16"/>
        <v>2.1634615384615384E-2</v>
      </c>
      <c r="F43" s="52">
        <f t="shared" si="16"/>
        <v>3.125E-2</v>
      </c>
      <c r="G43" s="52">
        <f t="shared" si="16"/>
        <v>0.11778846153846154</v>
      </c>
      <c r="H43" s="52">
        <f t="shared" si="16"/>
        <v>3.6057692307692304E-2</v>
      </c>
      <c r="I43" s="52">
        <f t="shared" si="16"/>
        <v>1.9230769230769232E-2</v>
      </c>
      <c r="J43" s="52">
        <f t="shared" si="16"/>
        <v>0</v>
      </c>
      <c r="K43" s="36">
        <f t="shared" si="16"/>
        <v>0.20432692307692307</v>
      </c>
      <c r="M43" s="33"/>
      <c r="N43" s="43"/>
      <c r="O43" s="43"/>
    </row>
    <row r="44" spans="1:15" ht="15.75">
      <c r="A44" s="80" t="s">
        <v>159</v>
      </c>
      <c r="B44" s="94">
        <v>354</v>
      </c>
      <c r="C44" s="34">
        <v>1</v>
      </c>
      <c r="D44" s="48">
        <v>208</v>
      </c>
      <c r="E44" s="34">
        <v>43</v>
      </c>
      <c r="F44" s="46">
        <v>8</v>
      </c>
      <c r="G44" s="26">
        <v>32</v>
      </c>
      <c r="H44" s="26">
        <v>12</v>
      </c>
      <c r="I44" s="26">
        <v>3</v>
      </c>
      <c r="J44" s="26">
        <v>0</v>
      </c>
      <c r="K44" s="34">
        <f>SUM(F44:J44)</f>
        <v>55</v>
      </c>
      <c r="M44" s="33"/>
      <c r="N44" s="43"/>
      <c r="O44" s="33"/>
    </row>
    <row r="45" spans="1:15" ht="15.75">
      <c r="A45" s="81"/>
      <c r="B45" s="95"/>
      <c r="C45" s="36">
        <f>C44/$B$44</f>
        <v>2.8248587570621469E-3</v>
      </c>
      <c r="D45" s="36">
        <f t="shared" ref="D45:K45" si="17">D44/$B$44</f>
        <v>0.58757062146892658</v>
      </c>
      <c r="E45" s="36">
        <f t="shared" si="17"/>
        <v>0.12146892655367232</v>
      </c>
      <c r="F45" s="52">
        <f t="shared" si="17"/>
        <v>2.2598870056497175E-2</v>
      </c>
      <c r="G45" s="52">
        <f t="shared" si="17"/>
        <v>9.03954802259887E-2</v>
      </c>
      <c r="H45" s="52">
        <f t="shared" si="17"/>
        <v>3.3898305084745763E-2</v>
      </c>
      <c r="I45" s="52">
        <f t="shared" si="17"/>
        <v>8.4745762711864406E-3</v>
      </c>
      <c r="J45" s="52">
        <f t="shared" si="17"/>
        <v>0</v>
      </c>
      <c r="K45" s="36">
        <f t="shared" si="17"/>
        <v>0.15536723163841809</v>
      </c>
    </row>
    <row r="46" spans="1:15" ht="15.75">
      <c r="A46" s="80" t="s">
        <v>160</v>
      </c>
      <c r="B46" s="92">
        <v>606</v>
      </c>
      <c r="C46" s="34">
        <v>1</v>
      </c>
      <c r="D46" s="48">
        <v>354</v>
      </c>
      <c r="E46" s="34">
        <v>38</v>
      </c>
      <c r="F46" s="46">
        <v>25</v>
      </c>
      <c r="G46" s="26">
        <v>71</v>
      </c>
      <c r="H46" s="26">
        <v>10</v>
      </c>
      <c r="I46" s="26">
        <v>0</v>
      </c>
      <c r="J46" s="26">
        <v>0</v>
      </c>
      <c r="K46" s="34">
        <f>SUM(F46:J46)</f>
        <v>106</v>
      </c>
    </row>
    <row r="47" spans="1:15" ht="15.75">
      <c r="A47" s="81"/>
      <c r="B47" s="93"/>
      <c r="C47" s="36">
        <f>C46/$B$46</f>
        <v>1.6501650165016502E-3</v>
      </c>
      <c r="D47" s="36">
        <f t="shared" ref="D47:K47" si="18">D46/$B$46</f>
        <v>0.58415841584158412</v>
      </c>
      <c r="E47" s="36">
        <f t="shared" si="18"/>
        <v>6.2706270627062702E-2</v>
      </c>
      <c r="F47" s="52">
        <f t="shared" si="18"/>
        <v>4.1254125412541254E-2</v>
      </c>
      <c r="G47" s="52">
        <f t="shared" si="18"/>
        <v>0.11716171617161716</v>
      </c>
      <c r="H47" s="52">
        <f t="shared" si="18"/>
        <v>1.65016501650165E-2</v>
      </c>
      <c r="I47" s="52">
        <f t="shared" si="18"/>
        <v>0</v>
      </c>
      <c r="J47" s="52">
        <f t="shared" si="18"/>
        <v>0</v>
      </c>
      <c r="K47" s="36">
        <f t="shared" si="18"/>
        <v>0.17491749174917492</v>
      </c>
    </row>
    <row r="48" spans="1:15" ht="15.75">
      <c r="A48" s="80" t="s">
        <v>161</v>
      </c>
      <c r="B48" s="92">
        <v>390</v>
      </c>
      <c r="C48" s="34">
        <v>2</v>
      </c>
      <c r="D48" s="50">
        <v>196</v>
      </c>
      <c r="E48" s="34"/>
      <c r="F48" s="46">
        <v>17</v>
      </c>
      <c r="G48" s="26">
        <v>19</v>
      </c>
      <c r="H48" s="26">
        <v>0</v>
      </c>
      <c r="I48" s="26">
        <v>3</v>
      </c>
      <c r="J48" s="26">
        <v>0</v>
      </c>
      <c r="K48" s="34">
        <f>SUM(F48:J48)</f>
        <v>39</v>
      </c>
    </row>
    <row r="49" spans="1:11" ht="15.75">
      <c r="A49" s="81"/>
      <c r="B49" s="81"/>
      <c r="C49" s="47">
        <f>C48/$B$48</f>
        <v>5.1282051282051282E-3</v>
      </c>
      <c r="D49" s="47">
        <f t="shared" ref="D49:K49" si="19">D48/$B$48</f>
        <v>0.50256410256410255</v>
      </c>
      <c r="E49" s="47">
        <f t="shared" si="19"/>
        <v>0</v>
      </c>
      <c r="F49" s="53">
        <f t="shared" si="19"/>
        <v>4.3589743589743588E-2</v>
      </c>
      <c r="G49" s="53">
        <f t="shared" si="19"/>
        <v>4.8717948717948718E-2</v>
      </c>
      <c r="H49" s="53">
        <f t="shared" si="19"/>
        <v>0</v>
      </c>
      <c r="I49" s="53">
        <f t="shared" si="19"/>
        <v>7.6923076923076927E-3</v>
      </c>
      <c r="J49" s="53">
        <f t="shared" si="19"/>
        <v>0</v>
      </c>
      <c r="K49" s="47">
        <f t="shared" si="19"/>
        <v>0.1</v>
      </c>
    </row>
    <row r="53" spans="1:11">
      <c r="A53" s="84" t="s">
        <v>60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</row>
    <row r="54" spans="1:11">
      <c r="A54" s="85" t="s">
        <v>54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6" spans="1:11" ht="31.5" customHeight="1">
      <c r="A56" s="96" t="s">
        <v>26</v>
      </c>
      <c r="B56" s="96" t="s">
        <v>30</v>
      </c>
      <c r="C56" s="96" t="s">
        <v>27</v>
      </c>
      <c r="D56" s="96"/>
      <c r="E56" s="96"/>
      <c r="F56" s="96" t="s">
        <v>28</v>
      </c>
      <c r="G56" s="96"/>
      <c r="H56" s="96"/>
      <c r="I56" s="96"/>
      <c r="J56" s="96"/>
      <c r="K56" s="96"/>
    </row>
    <row r="57" spans="1:11" ht="42.75">
      <c r="A57" s="96"/>
      <c r="B57" s="96"/>
      <c r="C57" s="44" t="s">
        <v>56</v>
      </c>
      <c r="D57" s="44" t="s">
        <v>57</v>
      </c>
      <c r="E57" s="44" t="s">
        <v>58</v>
      </c>
      <c r="F57" s="44" t="s">
        <v>7</v>
      </c>
      <c r="G57" s="44" t="s">
        <v>8</v>
      </c>
      <c r="H57" s="44" t="s">
        <v>9</v>
      </c>
      <c r="I57" s="44" t="s">
        <v>10</v>
      </c>
      <c r="J57" s="44" t="s">
        <v>11</v>
      </c>
      <c r="K57" s="44" t="s">
        <v>5</v>
      </c>
    </row>
    <row r="58" spans="1:11" ht="15.75">
      <c r="A58" s="80" t="s">
        <v>157</v>
      </c>
      <c r="B58" s="91">
        <v>325</v>
      </c>
      <c r="C58" s="34"/>
      <c r="D58" s="48">
        <v>243</v>
      </c>
      <c r="E58" s="34">
        <v>30</v>
      </c>
      <c r="F58" s="26">
        <v>25</v>
      </c>
      <c r="G58" s="26">
        <v>7</v>
      </c>
      <c r="H58" s="26">
        <v>9</v>
      </c>
      <c r="I58" s="26">
        <v>6</v>
      </c>
      <c r="J58" s="26">
        <v>2</v>
      </c>
      <c r="K58" s="34">
        <f>SUM(F58:J58)</f>
        <v>49</v>
      </c>
    </row>
    <row r="59" spans="1:11" ht="15.75">
      <c r="A59" s="81"/>
      <c r="B59" s="91"/>
      <c r="C59" s="45">
        <f>C58/$B$58</f>
        <v>0</v>
      </c>
      <c r="D59" s="36">
        <f t="shared" ref="D59:K59" si="20">D58/$B$58</f>
        <v>0.74769230769230766</v>
      </c>
      <c r="E59" s="45">
        <f t="shared" si="20"/>
        <v>9.2307692307692313E-2</v>
      </c>
      <c r="F59" s="51">
        <f t="shared" si="20"/>
        <v>7.6923076923076927E-2</v>
      </c>
      <c r="G59" s="51">
        <f t="shared" si="20"/>
        <v>2.1538461538461538E-2</v>
      </c>
      <c r="H59" s="51">
        <f t="shared" si="20"/>
        <v>2.7692307692307693E-2</v>
      </c>
      <c r="I59" s="51">
        <f t="shared" si="20"/>
        <v>1.8461538461538463E-2</v>
      </c>
      <c r="J59" s="51">
        <f t="shared" si="20"/>
        <v>6.1538461538461538E-3</v>
      </c>
      <c r="K59" s="45">
        <f t="shared" si="20"/>
        <v>0.15076923076923077</v>
      </c>
    </row>
    <row r="60" spans="1:11" ht="15.75">
      <c r="A60" s="80" t="s">
        <v>158</v>
      </c>
      <c r="B60" s="92">
        <v>308</v>
      </c>
      <c r="C60" s="34">
        <v>4</v>
      </c>
      <c r="D60" s="48">
        <v>244</v>
      </c>
      <c r="E60" s="34">
        <v>18</v>
      </c>
      <c r="F60" s="46">
        <v>4</v>
      </c>
      <c r="G60" s="26">
        <v>14</v>
      </c>
      <c r="H60" s="26">
        <v>9</v>
      </c>
      <c r="I60" s="26">
        <v>4</v>
      </c>
      <c r="J60" s="26">
        <v>0</v>
      </c>
      <c r="K60" s="34">
        <f>SUM(F60:J60)</f>
        <v>31</v>
      </c>
    </row>
    <row r="61" spans="1:11" ht="15.75">
      <c r="A61" s="81"/>
      <c r="B61" s="93"/>
      <c r="C61" s="36">
        <f>C60/$B$60</f>
        <v>1.2987012987012988E-2</v>
      </c>
      <c r="D61" s="36">
        <f t="shared" ref="D61:K61" si="21">D60/$B$60</f>
        <v>0.79220779220779225</v>
      </c>
      <c r="E61" s="36">
        <f t="shared" si="21"/>
        <v>5.844155844155844E-2</v>
      </c>
      <c r="F61" s="52">
        <f t="shared" si="21"/>
        <v>1.2987012987012988E-2</v>
      </c>
      <c r="G61" s="52">
        <f t="shared" si="21"/>
        <v>4.5454545454545456E-2</v>
      </c>
      <c r="H61" s="52">
        <f t="shared" si="21"/>
        <v>2.922077922077922E-2</v>
      </c>
      <c r="I61" s="52">
        <f t="shared" si="21"/>
        <v>1.2987012987012988E-2</v>
      </c>
      <c r="J61" s="52">
        <f t="shared" si="21"/>
        <v>0</v>
      </c>
      <c r="K61" s="36">
        <f t="shared" si="21"/>
        <v>0.10064935064935066</v>
      </c>
    </row>
    <row r="62" spans="1:11" ht="15.75">
      <c r="A62" s="80" t="s">
        <v>159</v>
      </c>
      <c r="B62" s="94">
        <v>355</v>
      </c>
      <c r="C62" s="34">
        <v>1</v>
      </c>
      <c r="D62" s="48">
        <v>227</v>
      </c>
      <c r="E62" s="34">
        <v>49</v>
      </c>
      <c r="F62" s="46">
        <v>10</v>
      </c>
      <c r="G62" s="26">
        <v>27</v>
      </c>
      <c r="H62" s="26">
        <v>17</v>
      </c>
      <c r="I62" s="26">
        <v>3</v>
      </c>
      <c r="J62" s="26">
        <v>0</v>
      </c>
      <c r="K62" s="34">
        <f>SUM(F62:J62)</f>
        <v>57</v>
      </c>
    </row>
    <row r="63" spans="1:11" ht="15.75">
      <c r="A63" s="81"/>
      <c r="B63" s="95"/>
      <c r="C63" s="36">
        <f>C62/$B$62</f>
        <v>2.8169014084507044E-3</v>
      </c>
      <c r="D63" s="36">
        <f t="shared" ref="D63:K63" si="22">D62/$B$62</f>
        <v>0.6394366197183099</v>
      </c>
      <c r="E63" s="36">
        <f t="shared" si="22"/>
        <v>0.13802816901408452</v>
      </c>
      <c r="F63" s="52">
        <f t="shared" si="22"/>
        <v>2.8169014084507043E-2</v>
      </c>
      <c r="G63" s="52">
        <f t="shared" si="22"/>
        <v>7.605633802816901E-2</v>
      </c>
      <c r="H63" s="52">
        <f t="shared" si="22"/>
        <v>4.788732394366197E-2</v>
      </c>
      <c r="I63" s="52">
        <f t="shared" si="22"/>
        <v>8.4507042253521118E-3</v>
      </c>
      <c r="J63" s="52">
        <f t="shared" si="22"/>
        <v>0</v>
      </c>
      <c r="K63" s="36">
        <f t="shared" si="22"/>
        <v>0.16056338028169015</v>
      </c>
    </row>
    <row r="64" spans="1:11" ht="15.75">
      <c r="A64" s="80" t="s">
        <v>160</v>
      </c>
      <c r="B64" s="92">
        <v>302</v>
      </c>
      <c r="C64" s="34">
        <v>3</v>
      </c>
      <c r="D64" s="48">
        <v>210</v>
      </c>
      <c r="E64" s="34">
        <v>20</v>
      </c>
      <c r="F64" s="46">
        <v>17</v>
      </c>
      <c r="G64" s="26">
        <v>25</v>
      </c>
      <c r="H64" s="26">
        <v>4</v>
      </c>
      <c r="I64" s="26">
        <v>1</v>
      </c>
      <c r="J64" s="26">
        <v>2</v>
      </c>
      <c r="K64" s="34">
        <f>SUM(F64:J64)</f>
        <v>49</v>
      </c>
    </row>
    <row r="65" spans="1:11" ht="15.75">
      <c r="A65" s="81"/>
      <c r="B65" s="93"/>
      <c r="C65" s="36">
        <f>C64/$B$64</f>
        <v>9.9337748344370865E-3</v>
      </c>
      <c r="D65" s="36">
        <f t="shared" ref="D65:K65" si="23">D64/$B$64</f>
        <v>0.69536423841059603</v>
      </c>
      <c r="E65" s="36">
        <f t="shared" si="23"/>
        <v>6.6225165562913912E-2</v>
      </c>
      <c r="F65" s="52">
        <f t="shared" si="23"/>
        <v>5.6291390728476824E-2</v>
      </c>
      <c r="G65" s="52">
        <f t="shared" si="23"/>
        <v>8.2781456953642391E-2</v>
      </c>
      <c r="H65" s="52">
        <f t="shared" si="23"/>
        <v>1.3245033112582781E-2</v>
      </c>
      <c r="I65" s="52">
        <f t="shared" si="23"/>
        <v>3.3112582781456954E-3</v>
      </c>
      <c r="J65" s="52">
        <f t="shared" si="23"/>
        <v>6.6225165562913907E-3</v>
      </c>
      <c r="K65" s="36">
        <f t="shared" si="23"/>
        <v>0.16225165562913907</v>
      </c>
    </row>
    <row r="66" spans="1:11" ht="15.75">
      <c r="A66" s="80" t="s">
        <v>161</v>
      </c>
      <c r="B66" s="92">
        <v>276</v>
      </c>
      <c r="C66" s="34"/>
      <c r="D66" s="50">
        <v>192</v>
      </c>
      <c r="E66" s="34"/>
      <c r="F66" s="46">
        <v>7</v>
      </c>
      <c r="G66" s="26">
        <v>9</v>
      </c>
      <c r="H66" s="26">
        <v>1</v>
      </c>
      <c r="I66" s="26">
        <v>6</v>
      </c>
      <c r="J66" s="26">
        <v>1</v>
      </c>
      <c r="K66" s="34">
        <f>SUM(F66:J66)</f>
        <v>24</v>
      </c>
    </row>
    <row r="67" spans="1:11" ht="15.75">
      <c r="A67" s="81"/>
      <c r="B67" s="81"/>
      <c r="C67" s="47">
        <f>C66/$B$66</f>
        <v>0</v>
      </c>
      <c r="D67" s="47">
        <f t="shared" ref="D67:K67" si="24">D66/$B$66</f>
        <v>0.69565217391304346</v>
      </c>
      <c r="E67" s="47">
        <f t="shared" si="24"/>
        <v>0</v>
      </c>
      <c r="F67" s="53">
        <f t="shared" si="24"/>
        <v>2.5362318840579712E-2</v>
      </c>
      <c r="G67" s="53">
        <f t="shared" si="24"/>
        <v>3.2608695652173912E-2</v>
      </c>
      <c r="H67" s="53">
        <f t="shared" si="24"/>
        <v>3.6231884057971015E-3</v>
      </c>
      <c r="I67" s="53">
        <f t="shared" si="24"/>
        <v>2.1739130434782608E-2</v>
      </c>
      <c r="J67" s="53">
        <f t="shared" si="24"/>
        <v>3.6231884057971015E-3</v>
      </c>
      <c r="K67" s="47">
        <f t="shared" si="24"/>
        <v>8.6956521739130432E-2</v>
      </c>
    </row>
    <row r="71" spans="1:11">
      <c r="A71" s="84" t="s">
        <v>61</v>
      </c>
      <c r="B71" s="84"/>
      <c r="C71" s="84"/>
      <c r="D71" s="84"/>
      <c r="E71" s="84"/>
      <c r="F71" s="84"/>
      <c r="G71" s="84"/>
      <c r="H71" s="84"/>
      <c r="I71" s="84"/>
      <c r="J71" s="84"/>
      <c r="K71" s="84"/>
    </row>
    <row r="72" spans="1:11">
      <c r="A72" s="85" t="s">
        <v>54</v>
      </c>
      <c r="B72" s="85"/>
      <c r="C72" s="85"/>
      <c r="D72" s="85"/>
      <c r="E72" s="85"/>
      <c r="F72" s="85"/>
      <c r="G72" s="85"/>
      <c r="H72" s="85"/>
      <c r="I72" s="85"/>
      <c r="J72" s="85"/>
      <c r="K72" s="85"/>
    </row>
    <row r="74" spans="1:11" ht="29.25" customHeight="1">
      <c r="A74" s="96" t="s">
        <v>26</v>
      </c>
      <c r="B74" s="96" t="s">
        <v>30</v>
      </c>
      <c r="C74" s="96" t="s">
        <v>27</v>
      </c>
      <c r="D74" s="96"/>
      <c r="E74" s="96"/>
      <c r="F74" s="96" t="s">
        <v>28</v>
      </c>
      <c r="G74" s="96"/>
      <c r="H74" s="96"/>
      <c r="I74" s="96"/>
      <c r="J74" s="96"/>
      <c r="K74" s="96"/>
    </row>
    <row r="75" spans="1:11" ht="42.75">
      <c r="A75" s="96"/>
      <c r="B75" s="96"/>
      <c r="C75" s="44" t="s">
        <v>56</v>
      </c>
      <c r="D75" s="44" t="s">
        <v>57</v>
      </c>
      <c r="E75" s="44" t="s">
        <v>58</v>
      </c>
      <c r="F75" s="44" t="s">
        <v>7</v>
      </c>
      <c r="G75" s="44" t="s">
        <v>8</v>
      </c>
      <c r="H75" s="44" t="s">
        <v>9</v>
      </c>
      <c r="I75" s="44" t="s">
        <v>10</v>
      </c>
      <c r="J75" s="44" t="s">
        <v>11</v>
      </c>
      <c r="K75" s="44" t="s">
        <v>5</v>
      </c>
    </row>
    <row r="76" spans="1:11" ht="15.75">
      <c r="A76" s="80" t="s">
        <v>157</v>
      </c>
      <c r="B76" s="91">
        <v>46</v>
      </c>
      <c r="C76" s="34"/>
      <c r="D76" s="48">
        <v>21</v>
      </c>
      <c r="E76" s="34">
        <v>7</v>
      </c>
      <c r="F76" s="26">
        <v>1</v>
      </c>
      <c r="G76" s="26">
        <v>2</v>
      </c>
      <c r="H76" s="26">
        <v>0</v>
      </c>
      <c r="I76" s="26">
        <v>0</v>
      </c>
      <c r="J76" s="26">
        <v>0</v>
      </c>
      <c r="K76" s="34">
        <f>SUM(F76:J76)</f>
        <v>3</v>
      </c>
    </row>
    <row r="77" spans="1:11" ht="15.75">
      <c r="A77" s="81"/>
      <c r="B77" s="91"/>
      <c r="C77" s="45">
        <f>C76/$B$76</f>
        <v>0</v>
      </c>
      <c r="D77" s="36">
        <f t="shared" ref="D77:K77" si="25">D76/$B$76</f>
        <v>0.45652173913043476</v>
      </c>
      <c r="E77" s="45">
        <f t="shared" si="25"/>
        <v>0.15217391304347827</v>
      </c>
      <c r="F77" s="51">
        <f t="shared" si="25"/>
        <v>2.1739130434782608E-2</v>
      </c>
      <c r="G77" s="51">
        <f t="shared" si="25"/>
        <v>4.3478260869565216E-2</v>
      </c>
      <c r="H77" s="51">
        <f t="shared" si="25"/>
        <v>0</v>
      </c>
      <c r="I77" s="51">
        <f t="shared" si="25"/>
        <v>0</v>
      </c>
      <c r="J77" s="51">
        <f t="shared" si="25"/>
        <v>0</v>
      </c>
      <c r="K77" s="45">
        <f t="shared" si="25"/>
        <v>6.5217391304347824E-2</v>
      </c>
    </row>
    <row r="78" spans="1:11" ht="15.75">
      <c r="A78" s="80" t="s">
        <v>158</v>
      </c>
      <c r="B78" s="92">
        <v>84</v>
      </c>
      <c r="C78" s="34"/>
      <c r="D78" s="48">
        <v>65</v>
      </c>
      <c r="E78" s="34">
        <v>4</v>
      </c>
      <c r="F78" s="46">
        <v>0</v>
      </c>
      <c r="G78" s="26">
        <v>7</v>
      </c>
      <c r="H78" s="26">
        <v>3</v>
      </c>
      <c r="I78" s="26">
        <v>1</v>
      </c>
      <c r="J78" s="26">
        <v>0</v>
      </c>
      <c r="K78" s="34">
        <f>SUM(F78:J78)</f>
        <v>11</v>
      </c>
    </row>
    <row r="79" spans="1:11" ht="15.75">
      <c r="A79" s="81"/>
      <c r="B79" s="93"/>
      <c r="C79" s="36">
        <f>C78/$B$78</f>
        <v>0</v>
      </c>
      <c r="D79" s="36">
        <f t="shared" ref="D79:K79" si="26">D78/$B$78</f>
        <v>0.77380952380952384</v>
      </c>
      <c r="E79" s="36">
        <f t="shared" si="26"/>
        <v>4.7619047619047616E-2</v>
      </c>
      <c r="F79" s="52">
        <f t="shared" si="26"/>
        <v>0</v>
      </c>
      <c r="G79" s="52">
        <f t="shared" si="26"/>
        <v>8.3333333333333329E-2</v>
      </c>
      <c r="H79" s="52">
        <f t="shared" si="26"/>
        <v>3.5714285714285712E-2</v>
      </c>
      <c r="I79" s="52">
        <f t="shared" si="26"/>
        <v>1.1904761904761904E-2</v>
      </c>
      <c r="J79" s="52">
        <f t="shared" si="26"/>
        <v>0</v>
      </c>
      <c r="K79" s="36">
        <f t="shared" si="26"/>
        <v>0.13095238095238096</v>
      </c>
    </row>
    <row r="80" spans="1:11" ht="15.75">
      <c r="A80" s="80" t="s">
        <v>159</v>
      </c>
      <c r="B80" s="92">
        <v>125</v>
      </c>
      <c r="C80" s="34"/>
      <c r="D80" s="48">
        <v>92</v>
      </c>
      <c r="E80" s="34">
        <v>19</v>
      </c>
      <c r="F80" s="46">
        <v>5</v>
      </c>
      <c r="G80" s="26">
        <v>5</v>
      </c>
      <c r="H80" s="26">
        <v>1</v>
      </c>
      <c r="I80" s="26">
        <v>0</v>
      </c>
      <c r="J80" s="26">
        <v>0</v>
      </c>
      <c r="K80" s="34">
        <f>SUM(F80:J80)</f>
        <v>11</v>
      </c>
    </row>
    <row r="81" spans="1:11" ht="15.75">
      <c r="A81" s="81"/>
      <c r="B81" s="93"/>
      <c r="C81" s="36">
        <f>C80/$B$80</f>
        <v>0</v>
      </c>
      <c r="D81" s="36">
        <f t="shared" ref="D81:K81" si="27">D80/$B$80</f>
        <v>0.73599999999999999</v>
      </c>
      <c r="E81" s="36">
        <f t="shared" si="27"/>
        <v>0.152</v>
      </c>
      <c r="F81" s="52">
        <f t="shared" si="27"/>
        <v>0.04</v>
      </c>
      <c r="G81" s="52">
        <f t="shared" si="27"/>
        <v>0.04</v>
      </c>
      <c r="H81" s="52">
        <f t="shared" si="27"/>
        <v>8.0000000000000002E-3</v>
      </c>
      <c r="I81" s="52">
        <f t="shared" si="27"/>
        <v>0</v>
      </c>
      <c r="J81" s="52">
        <f t="shared" si="27"/>
        <v>0</v>
      </c>
      <c r="K81" s="36">
        <f t="shared" si="27"/>
        <v>8.7999999999999995E-2</v>
      </c>
    </row>
    <row r="82" spans="1:11" ht="15.75">
      <c r="A82" s="80" t="s">
        <v>160</v>
      </c>
      <c r="B82" s="92">
        <v>176</v>
      </c>
      <c r="C82" s="34">
        <v>3</v>
      </c>
      <c r="D82" s="48">
        <v>144</v>
      </c>
      <c r="E82" s="34">
        <v>8</v>
      </c>
      <c r="F82" s="46">
        <v>6</v>
      </c>
      <c r="G82" s="26">
        <v>8</v>
      </c>
      <c r="H82" s="26">
        <v>1</v>
      </c>
      <c r="I82" s="26">
        <v>1</v>
      </c>
      <c r="J82" s="26">
        <v>0</v>
      </c>
      <c r="K82" s="34">
        <f>SUM(F82:J82)</f>
        <v>16</v>
      </c>
    </row>
    <row r="83" spans="1:11" ht="15.75">
      <c r="A83" s="81"/>
      <c r="B83" s="93"/>
      <c r="C83" s="36">
        <f>C82/$B$82</f>
        <v>1.7045454545454544E-2</v>
      </c>
      <c r="D83" s="36">
        <f t="shared" ref="D83:K83" si="28">D82/$B$82</f>
        <v>0.81818181818181823</v>
      </c>
      <c r="E83" s="36">
        <f t="shared" si="28"/>
        <v>4.5454545454545456E-2</v>
      </c>
      <c r="F83" s="52">
        <f t="shared" si="28"/>
        <v>3.4090909090909088E-2</v>
      </c>
      <c r="G83" s="52">
        <f t="shared" si="28"/>
        <v>4.5454545454545456E-2</v>
      </c>
      <c r="H83" s="52">
        <f t="shared" si="28"/>
        <v>5.681818181818182E-3</v>
      </c>
      <c r="I83" s="52">
        <f t="shared" si="28"/>
        <v>5.681818181818182E-3</v>
      </c>
      <c r="J83" s="52">
        <f t="shared" si="28"/>
        <v>0</v>
      </c>
      <c r="K83" s="36">
        <f t="shared" si="28"/>
        <v>9.0909090909090912E-2</v>
      </c>
    </row>
    <row r="84" spans="1:11" ht="15.75">
      <c r="A84" s="80" t="s">
        <v>161</v>
      </c>
      <c r="B84" s="92">
        <v>254</v>
      </c>
      <c r="C84" s="34"/>
      <c r="D84" s="50">
        <v>175</v>
      </c>
      <c r="E84" s="34"/>
      <c r="F84" s="46">
        <v>2</v>
      </c>
      <c r="G84" s="26">
        <v>14</v>
      </c>
      <c r="H84" s="26">
        <v>1</v>
      </c>
      <c r="I84" s="26">
        <v>8</v>
      </c>
      <c r="J84" s="26">
        <v>0</v>
      </c>
      <c r="K84" s="34">
        <f>SUM(F84:J84)</f>
        <v>25</v>
      </c>
    </row>
    <row r="85" spans="1:11" ht="15.75">
      <c r="A85" s="81"/>
      <c r="B85" s="81"/>
      <c r="C85" s="47">
        <f>C84/$B$84</f>
        <v>0</v>
      </c>
      <c r="D85" s="47">
        <f t="shared" ref="D85:K85" si="29">D84/$B$84</f>
        <v>0.6889763779527559</v>
      </c>
      <c r="E85" s="47">
        <f t="shared" si="29"/>
        <v>0</v>
      </c>
      <c r="F85" s="53">
        <f t="shared" si="29"/>
        <v>7.874015748031496E-3</v>
      </c>
      <c r="G85" s="53">
        <f t="shared" si="29"/>
        <v>5.5118110236220472E-2</v>
      </c>
      <c r="H85" s="53">
        <f t="shared" si="29"/>
        <v>3.937007874015748E-3</v>
      </c>
      <c r="I85" s="53">
        <f t="shared" si="29"/>
        <v>3.1496062992125984E-2</v>
      </c>
      <c r="J85" s="53">
        <f t="shared" si="29"/>
        <v>0</v>
      </c>
      <c r="K85" s="47">
        <f t="shared" si="29"/>
        <v>9.8425196850393706E-2</v>
      </c>
    </row>
    <row r="89" spans="1:11">
      <c r="A89" s="84" t="s">
        <v>62</v>
      </c>
      <c r="B89" s="84"/>
      <c r="C89" s="84"/>
      <c r="D89" s="84"/>
      <c r="E89" s="84"/>
      <c r="F89" s="84"/>
      <c r="G89" s="84"/>
      <c r="H89" s="84"/>
      <c r="I89" s="84"/>
      <c r="J89" s="84"/>
      <c r="K89" s="84"/>
    </row>
    <row r="90" spans="1:11">
      <c r="A90" s="85" t="s">
        <v>54</v>
      </c>
      <c r="B90" s="85"/>
      <c r="C90" s="85"/>
      <c r="D90" s="85"/>
      <c r="E90" s="85"/>
      <c r="F90" s="85"/>
      <c r="G90" s="85"/>
      <c r="H90" s="85"/>
      <c r="I90" s="85"/>
      <c r="J90" s="85"/>
      <c r="K90" s="85"/>
    </row>
    <row r="92" spans="1:11" ht="27.75" customHeight="1">
      <c r="A92" s="96" t="s">
        <v>26</v>
      </c>
      <c r="B92" s="96" t="s">
        <v>30</v>
      </c>
      <c r="C92" s="96" t="s">
        <v>27</v>
      </c>
      <c r="D92" s="96"/>
      <c r="E92" s="96"/>
      <c r="F92" s="96" t="s">
        <v>28</v>
      </c>
      <c r="G92" s="96"/>
      <c r="H92" s="96"/>
      <c r="I92" s="96"/>
      <c r="J92" s="96"/>
      <c r="K92" s="96"/>
    </row>
    <row r="93" spans="1:11" ht="42.75">
      <c r="A93" s="96"/>
      <c r="B93" s="96"/>
      <c r="C93" s="44" t="s">
        <v>56</v>
      </c>
      <c r="D93" s="44" t="s">
        <v>57</v>
      </c>
      <c r="E93" s="44" t="s">
        <v>58</v>
      </c>
      <c r="F93" s="44" t="s">
        <v>7</v>
      </c>
      <c r="G93" s="44" t="s">
        <v>8</v>
      </c>
      <c r="H93" s="44" t="s">
        <v>9</v>
      </c>
      <c r="I93" s="44" t="s">
        <v>10</v>
      </c>
      <c r="J93" s="44" t="s">
        <v>11</v>
      </c>
      <c r="K93" s="44" t="s">
        <v>5</v>
      </c>
    </row>
    <row r="94" spans="1:11" ht="15.75">
      <c r="A94" s="80" t="s">
        <v>157</v>
      </c>
      <c r="B94" s="91">
        <v>191</v>
      </c>
      <c r="C94" s="34"/>
      <c r="D94" s="48">
        <v>117</v>
      </c>
      <c r="E94" s="34">
        <v>34</v>
      </c>
      <c r="F94" s="26">
        <v>1</v>
      </c>
      <c r="G94" s="26">
        <v>8</v>
      </c>
      <c r="H94" s="26">
        <v>6</v>
      </c>
      <c r="I94" s="26">
        <v>1</v>
      </c>
      <c r="J94" s="26">
        <v>1</v>
      </c>
      <c r="K94" s="34">
        <f>SUM(F94:J94)</f>
        <v>17</v>
      </c>
    </row>
    <row r="95" spans="1:11" ht="15.75">
      <c r="A95" s="81"/>
      <c r="B95" s="91"/>
      <c r="C95" s="45">
        <f>C94/$B$94</f>
        <v>0</v>
      </c>
      <c r="D95" s="36">
        <f t="shared" ref="D95:K95" si="30">D94/$B$94</f>
        <v>0.61256544502617805</v>
      </c>
      <c r="E95" s="45">
        <f t="shared" si="30"/>
        <v>0.17801047120418848</v>
      </c>
      <c r="F95" s="51">
        <f t="shared" si="30"/>
        <v>5.235602094240838E-3</v>
      </c>
      <c r="G95" s="51">
        <f t="shared" si="30"/>
        <v>4.1884816753926704E-2</v>
      </c>
      <c r="H95" s="51">
        <f t="shared" si="30"/>
        <v>3.1413612565445025E-2</v>
      </c>
      <c r="I95" s="51">
        <f t="shared" si="30"/>
        <v>5.235602094240838E-3</v>
      </c>
      <c r="J95" s="51">
        <f t="shared" si="30"/>
        <v>5.235602094240838E-3</v>
      </c>
      <c r="K95" s="45">
        <f t="shared" si="30"/>
        <v>8.9005235602094238E-2</v>
      </c>
    </row>
    <row r="96" spans="1:11" ht="15.75">
      <c r="A96" s="80" t="s">
        <v>158</v>
      </c>
      <c r="B96" s="92">
        <v>144</v>
      </c>
      <c r="C96" s="34"/>
      <c r="D96" s="48">
        <v>103</v>
      </c>
      <c r="E96" s="34">
        <v>10</v>
      </c>
      <c r="F96" s="46">
        <v>4</v>
      </c>
      <c r="G96" s="26">
        <v>12</v>
      </c>
      <c r="H96" s="26">
        <v>4</v>
      </c>
      <c r="I96" s="26">
        <v>1</v>
      </c>
      <c r="J96" s="26">
        <v>0</v>
      </c>
      <c r="K96" s="34">
        <f>SUM(F96:J96)</f>
        <v>21</v>
      </c>
    </row>
    <row r="97" spans="1:11" ht="15.75">
      <c r="A97" s="81"/>
      <c r="B97" s="93"/>
      <c r="C97" s="36">
        <f>C96/$B$96</f>
        <v>0</v>
      </c>
      <c r="D97" s="36">
        <f t="shared" ref="D97:K97" si="31">D96/$B$96</f>
        <v>0.71527777777777779</v>
      </c>
      <c r="E97" s="36">
        <f t="shared" si="31"/>
        <v>6.9444444444444448E-2</v>
      </c>
      <c r="F97" s="52">
        <f t="shared" si="31"/>
        <v>2.7777777777777776E-2</v>
      </c>
      <c r="G97" s="52">
        <f t="shared" si="31"/>
        <v>8.3333333333333329E-2</v>
      </c>
      <c r="H97" s="52">
        <f t="shared" si="31"/>
        <v>2.7777777777777776E-2</v>
      </c>
      <c r="I97" s="52">
        <f t="shared" si="31"/>
        <v>6.9444444444444441E-3</v>
      </c>
      <c r="J97" s="52">
        <f t="shared" si="31"/>
        <v>0</v>
      </c>
      <c r="K97" s="36">
        <f t="shared" si="31"/>
        <v>0.14583333333333334</v>
      </c>
    </row>
    <row r="98" spans="1:11" ht="15.75">
      <c r="A98" s="80" t="s">
        <v>159</v>
      </c>
      <c r="B98" s="94">
        <v>229</v>
      </c>
      <c r="C98" s="34"/>
      <c r="D98" s="48">
        <v>127</v>
      </c>
      <c r="E98" s="34">
        <v>36</v>
      </c>
      <c r="F98" s="46">
        <v>3</v>
      </c>
      <c r="G98" s="26">
        <v>29</v>
      </c>
      <c r="H98" s="26">
        <v>7</v>
      </c>
      <c r="I98" s="26">
        <v>4</v>
      </c>
      <c r="J98" s="26">
        <v>0</v>
      </c>
      <c r="K98" s="34">
        <f>SUM(F98:J98)</f>
        <v>43</v>
      </c>
    </row>
    <row r="99" spans="1:11" ht="15.75">
      <c r="A99" s="81"/>
      <c r="B99" s="95"/>
      <c r="C99" s="36">
        <f>C98/$B$98</f>
        <v>0</v>
      </c>
      <c r="D99" s="36">
        <f t="shared" ref="D99:K99" si="32">D98/$B$98</f>
        <v>0.55458515283842791</v>
      </c>
      <c r="E99" s="36">
        <f t="shared" si="32"/>
        <v>0.15720524017467249</v>
      </c>
      <c r="F99" s="52">
        <f t="shared" si="32"/>
        <v>1.3100436681222707E-2</v>
      </c>
      <c r="G99" s="52">
        <f t="shared" si="32"/>
        <v>0.12663755458515283</v>
      </c>
      <c r="H99" s="52">
        <f t="shared" si="32"/>
        <v>3.0567685589519649E-2</v>
      </c>
      <c r="I99" s="52">
        <f t="shared" si="32"/>
        <v>1.7467248908296942E-2</v>
      </c>
      <c r="J99" s="52">
        <f t="shared" si="32"/>
        <v>0</v>
      </c>
      <c r="K99" s="36">
        <f t="shared" si="32"/>
        <v>0.18777292576419213</v>
      </c>
    </row>
    <row r="100" spans="1:11" ht="15.75">
      <c r="A100" s="80" t="s">
        <v>160</v>
      </c>
      <c r="B100" s="92">
        <v>384</v>
      </c>
      <c r="C100" s="34"/>
      <c r="D100" s="48">
        <v>227</v>
      </c>
      <c r="E100" s="34">
        <v>22</v>
      </c>
      <c r="F100" s="46">
        <v>18</v>
      </c>
      <c r="G100" s="26">
        <v>44</v>
      </c>
      <c r="H100" s="26">
        <v>6</v>
      </c>
      <c r="I100" s="26">
        <v>0</v>
      </c>
      <c r="J100" s="26">
        <v>2</v>
      </c>
      <c r="K100" s="34">
        <f>SUM(F100:J100)</f>
        <v>70</v>
      </c>
    </row>
    <row r="101" spans="1:11" ht="15.75">
      <c r="A101" s="81"/>
      <c r="B101" s="93"/>
      <c r="C101" s="36">
        <f>C100/$B$100</f>
        <v>0</v>
      </c>
      <c r="D101" s="36">
        <f t="shared" ref="D101:K101" si="33">D100/$B$100</f>
        <v>0.59114583333333337</v>
      </c>
      <c r="E101" s="36">
        <f t="shared" si="33"/>
        <v>5.7291666666666664E-2</v>
      </c>
      <c r="F101" s="52">
        <f t="shared" si="33"/>
        <v>4.6875E-2</v>
      </c>
      <c r="G101" s="52">
        <f t="shared" si="33"/>
        <v>0.11458333333333333</v>
      </c>
      <c r="H101" s="52">
        <f t="shared" si="33"/>
        <v>1.5625E-2</v>
      </c>
      <c r="I101" s="52">
        <f t="shared" si="33"/>
        <v>0</v>
      </c>
      <c r="J101" s="52">
        <f t="shared" si="33"/>
        <v>5.208333333333333E-3</v>
      </c>
      <c r="K101" s="36">
        <f t="shared" si="33"/>
        <v>0.18229166666666666</v>
      </c>
    </row>
    <row r="102" spans="1:11" ht="15.75">
      <c r="A102" s="80" t="s">
        <v>161</v>
      </c>
      <c r="B102" s="92">
        <v>304</v>
      </c>
      <c r="C102" s="34">
        <v>3</v>
      </c>
      <c r="D102" s="50">
        <v>163</v>
      </c>
      <c r="E102" s="34"/>
      <c r="F102" s="26">
        <v>16</v>
      </c>
      <c r="G102" s="26">
        <v>21</v>
      </c>
      <c r="H102" s="26">
        <v>0</v>
      </c>
      <c r="I102" s="26">
        <v>2</v>
      </c>
      <c r="J102" s="26">
        <v>0</v>
      </c>
      <c r="K102" s="34">
        <f>SUM(F102:J102)</f>
        <v>39</v>
      </c>
    </row>
    <row r="103" spans="1:11" ht="15.75">
      <c r="A103" s="81"/>
      <c r="B103" s="81"/>
      <c r="C103" s="47">
        <f>C102/$B$102</f>
        <v>9.8684210526315784E-3</v>
      </c>
      <c r="D103" s="47">
        <f t="shared" ref="D103:K103" si="34">D102/$B$102</f>
        <v>0.53618421052631582</v>
      </c>
      <c r="E103" s="47">
        <f t="shared" si="34"/>
        <v>0</v>
      </c>
      <c r="F103" s="53">
        <f t="shared" si="34"/>
        <v>5.2631578947368418E-2</v>
      </c>
      <c r="G103" s="53">
        <f t="shared" si="34"/>
        <v>6.9078947368421059E-2</v>
      </c>
      <c r="H103" s="53">
        <f t="shared" si="34"/>
        <v>0</v>
      </c>
      <c r="I103" s="53">
        <f t="shared" si="34"/>
        <v>6.5789473684210523E-3</v>
      </c>
      <c r="J103" s="53">
        <f t="shared" si="34"/>
        <v>0</v>
      </c>
      <c r="K103" s="47">
        <f t="shared" si="34"/>
        <v>0.12828947368421054</v>
      </c>
    </row>
    <row r="107" spans="1:11">
      <c r="A107" s="84" t="s">
        <v>63</v>
      </c>
      <c r="B107" s="84"/>
      <c r="C107" s="84"/>
      <c r="D107" s="84"/>
      <c r="E107" s="84"/>
      <c r="F107" s="84"/>
      <c r="G107" s="84"/>
      <c r="H107" s="84"/>
      <c r="I107" s="84"/>
      <c r="J107" s="84"/>
      <c r="K107" s="84"/>
    </row>
    <row r="108" spans="1:11">
      <c r="A108" s="85" t="s">
        <v>54</v>
      </c>
      <c r="B108" s="85"/>
      <c r="C108" s="85"/>
      <c r="D108" s="85"/>
      <c r="E108" s="85"/>
      <c r="F108" s="85"/>
      <c r="G108" s="85"/>
      <c r="H108" s="85"/>
      <c r="I108" s="85"/>
      <c r="J108" s="85"/>
      <c r="K108" s="85"/>
    </row>
    <row r="110" spans="1:11" ht="30" customHeight="1">
      <c r="A110" s="96" t="s">
        <v>26</v>
      </c>
      <c r="B110" s="96" t="s">
        <v>30</v>
      </c>
      <c r="C110" s="96" t="s">
        <v>27</v>
      </c>
      <c r="D110" s="96"/>
      <c r="E110" s="96"/>
      <c r="F110" s="96" t="s">
        <v>28</v>
      </c>
      <c r="G110" s="96"/>
      <c r="H110" s="96"/>
      <c r="I110" s="96"/>
      <c r="J110" s="96"/>
      <c r="K110" s="96"/>
    </row>
    <row r="111" spans="1:11" ht="42.75">
      <c r="A111" s="96"/>
      <c r="B111" s="96"/>
      <c r="C111" s="44" t="s">
        <v>56</v>
      </c>
      <c r="D111" s="44" t="s">
        <v>57</v>
      </c>
      <c r="E111" s="44" t="s">
        <v>58</v>
      </c>
      <c r="F111" s="44" t="s">
        <v>7</v>
      </c>
      <c r="G111" s="44" t="s">
        <v>8</v>
      </c>
      <c r="H111" s="44" t="s">
        <v>9</v>
      </c>
      <c r="I111" s="44" t="s">
        <v>10</v>
      </c>
      <c r="J111" s="44" t="s">
        <v>11</v>
      </c>
      <c r="K111" s="44" t="s">
        <v>5</v>
      </c>
    </row>
    <row r="112" spans="1:11" ht="15.75">
      <c r="A112" s="80" t="s">
        <v>157</v>
      </c>
      <c r="B112" s="91">
        <v>234</v>
      </c>
      <c r="C112" s="34"/>
      <c r="D112" s="50">
        <v>135</v>
      </c>
      <c r="E112" s="34">
        <v>27</v>
      </c>
      <c r="F112" s="26">
        <v>6</v>
      </c>
      <c r="G112" s="26">
        <v>20</v>
      </c>
      <c r="H112" s="26">
        <v>8</v>
      </c>
      <c r="I112" s="26">
        <v>6</v>
      </c>
      <c r="J112" s="26">
        <v>2</v>
      </c>
      <c r="K112" s="34">
        <f>SUM(F112:J112)</f>
        <v>42</v>
      </c>
    </row>
    <row r="113" spans="1:12" ht="15.75">
      <c r="A113" s="81"/>
      <c r="B113" s="91"/>
      <c r="C113" s="45">
        <f>C112/$B$112</f>
        <v>0</v>
      </c>
      <c r="D113" s="36">
        <f t="shared" ref="D113:K113" si="35">D112/$B$112</f>
        <v>0.57692307692307687</v>
      </c>
      <c r="E113" s="45">
        <f t="shared" si="35"/>
        <v>0.11538461538461539</v>
      </c>
      <c r="F113" s="51">
        <f t="shared" si="35"/>
        <v>2.564102564102564E-2</v>
      </c>
      <c r="G113" s="51">
        <f t="shared" si="35"/>
        <v>8.5470085470085472E-2</v>
      </c>
      <c r="H113" s="51">
        <f t="shared" si="35"/>
        <v>3.4188034188034191E-2</v>
      </c>
      <c r="I113" s="51">
        <f t="shared" si="35"/>
        <v>2.564102564102564E-2</v>
      </c>
      <c r="J113" s="51">
        <f t="shared" si="35"/>
        <v>8.5470085470085479E-3</v>
      </c>
      <c r="K113" s="45">
        <f t="shared" si="35"/>
        <v>0.17948717948717949</v>
      </c>
      <c r="L113" s="49"/>
    </row>
    <row r="114" spans="1:12" ht="15.75">
      <c r="A114" s="80" t="s">
        <v>158</v>
      </c>
      <c r="B114" s="92">
        <v>274</v>
      </c>
      <c r="C114" s="34"/>
      <c r="D114" s="48">
        <v>160</v>
      </c>
      <c r="E114" s="34">
        <v>9</v>
      </c>
      <c r="F114" s="46">
        <v>14</v>
      </c>
      <c r="G114" s="26">
        <v>44</v>
      </c>
      <c r="H114" s="26">
        <v>11</v>
      </c>
      <c r="I114" s="26">
        <v>2</v>
      </c>
      <c r="J114" s="26">
        <v>0</v>
      </c>
      <c r="K114" s="34">
        <f>SUM(F114:J114)</f>
        <v>71</v>
      </c>
    </row>
    <row r="115" spans="1:12" ht="15.75">
      <c r="A115" s="81"/>
      <c r="B115" s="93"/>
      <c r="C115" s="36">
        <f>C114/$B$114</f>
        <v>0</v>
      </c>
      <c r="D115" s="36">
        <f t="shared" ref="D115:K115" si="36">D114/$B$114</f>
        <v>0.58394160583941601</v>
      </c>
      <c r="E115" s="36">
        <f t="shared" si="36"/>
        <v>3.2846715328467155E-2</v>
      </c>
      <c r="F115" s="52">
        <f t="shared" si="36"/>
        <v>5.1094890510948905E-2</v>
      </c>
      <c r="G115" s="52">
        <f t="shared" si="36"/>
        <v>0.16058394160583941</v>
      </c>
      <c r="H115" s="52">
        <f t="shared" si="36"/>
        <v>4.0145985401459854E-2</v>
      </c>
      <c r="I115" s="52">
        <f t="shared" si="36"/>
        <v>7.2992700729927005E-3</v>
      </c>
      <c r="J115" s="52">
        <f t="shared" si="36"/>
        <v>0</v>
      </c>
      <c r="K115" s="36">
        <f t="shared" si="36"/>
        <v>0.25912408759124089</v>
      </c>
      <c r="L115" s="49"/>
    </row>
    <row r="116" spans="1:12" ht="15.75">
      <c r="A116" s="80" t="s">
        <v>159</v>
      </c>
      <c r="B116" s="94">
        <v>276</v>
      </c>
      <c r="C116" s="34"/>
      <c r="D116" s="48">
        <v>127</v>
      </c>
      <c r="E116" s="34">
        <v>44</v>
      </c>
      <c r="F116" s="46">
        <v>11</v>
      </c>
      <c r="G116" s="26">
        <v>47</v>
      </c>
      <c r="H116" s="26">
        <v>7</v>
      </c>
      <c r="I116" s="26">
        <v>1</v>
      </c>
      <c r="J116" s="26">
        <v>0</v>
      </c>
      <c r="K116" s="34">
        <f>SUM(F116:J116)</f>
        <v>66</v>
      </c>
    </row>
    <row r="117" spans="1:12" ht="15.75">
      <c r="A117" s="81"/>
      <c r="B117" s="95"/>
      <c r="C117" s="36">
        <f>C116/$B$116</f>
        <v>0</v>
      </c>
      <c r="D117" s="36">
        <f t="shared" ref="D117:K117" si="37">D116/$B$116</f>
        <v>0.46014492753623187</v>
      </c>
      <c r="E117" s="36">
        <f t="shared" si="37"/>
        <v>0.15942028985507245</v>
      </c>
      <c r="F117" s="52">
        <f t="shared" si="37"/>
        <v>3.9855072463768113E-2</v>
      </c>
      <c r="G117" s="52">
        <f t="shared" si="37"/>
        <v>0.17028985507246377</v>
      </c>
      <c r="H117" s="52">
        <f t="shared" si="37"/>
        <v>2.5362318840579712E-2</v>
      </c>
      <c r="I117" s="52">
        <f t="shared" si="37"/>
        <v>3.6231884057971015E-3</v>
      </c>
      <c r="J117" s="52">
        <f t="shared" si="37"/>
        <v>0</v>
      </c>
      <c r="K117" s="36">
        <f t="shared" si="37"/>
        <v>0.2391304347826087</v>
      </c>
      <c r="L117" s="49"/>
    </row>
    <row r="118" spans="1:12" ht="15.75">
      <c r="A118" s="80" t="s">
        <v>160</v>
      </c>
      <c r="B118" s="92">
        <v>413</v>
      </c>
      <c r="C118" s="34">
        <v>2</v>
      </c>
      <c r="D118" s="48">
        <v>193</v>
      </c>
      <c r="E118" s="34">
        <v>32</v>
      </c>
      <c r="F118" s="46">
        <v>27</v>
      </c>
      <c r="G118" s="26">
        <v>64</v>
      </c>
      <c r="H118" s="26">
        <v>5</v>
      </c>
      <c r="I118" s="26">
        <v>0</v>
      </c>
      <c r="J118" s="26">
        <v>4</v>
      </c>
      <c r="K118" s="34">
        <f>SUM(F118:J118)</f>
        <v>100</v>
      </c>
    </row>
    <row r="119" spans="1:12" ht="15.75">
      <c r="A119" s="81"/>
      <c r="B119" s="93"/>
      <c r="C119" s="36">
        <f>C118/$B$118</f>
        <v>4.8426150121065378E-3</v>
      </c>
      <c r="D119" s="36">
        <f t="shared" ref="D119:K119" si="38">D118/$B$118</f>
        <v>0.46731234866828086</v>
      </c>
      <c r="E119" s="36">
        <f t="shared" si="38"/>
        <v>7.7481840193704604E-2</v>
      </c>
      <c r="F119" s="52">
        <f t="shared" si="38"/>
        <v>6.5375302663438259E-2</v>
      </c>
      <c r="G119" s="52">
        <f t="shared" si="38"/>
        <v>0.15496368038740921</v>
      </c>
      <c r="H119" s="52">
        <f t="shared" si="38"/>
        <v>1.2106537530266344E-2</v>
      </c>
      <c r="I119" s="52">
        <f t="shared" si="38"/>
        <v>0</v>
      </c>
      <c r="J119" s="52">
        <f t="shared" si="38"/>
        <v>9.6852300242130755E-3</v>
      </c>
      <c r="K119" s="36">
        <f t="shared" si="38"/>
        <v>0.24213075060532688</v>
      </c>
      <c r="L119" s="49"/>
    </row>
    <row r="120" spans="1:12" ht="15.75">
      <c r="A120" s="80" t="s">
        <v>161</v>
      </c>
      <c r="B120" s="92">
        <v>429</v>
      </c>
      <c r="C120" s="34">
        <v>5</v>
      </c>
      <c r="D120" s="50">
        <v>147</v>
      </c>
      <c r="E120" s="34"/>
      <c r="F120" s="46">
        <v>26</v>
      </c>
      <c r="G120" s="26">
        <v>37</v>
      </c>
      <c r="H120" s="26">
        <v>2</v>
      </c>
      <c r="I120" s="26">
        <v>24</v>
      </c>
      <c r="J120" s="26">
        <v>0</v>
      </c>
      <c r="K120" s="34">
        <f>SUM(F120:J120)</f>
        <v>89</v>
      </c>
    </row>
    <row r="121" spans="1:12" ht="15.75">
      <c r="A121" s="81"/>
      <c r="B121" s="81"/>
      <c r="C121" s="47">
        <f t="shared" ref="C121:K121" si="39">C120/$B$120</f>
        <v>1.1655011655011656E-2</v>
      </c>
      <c r="D121" s="47">
        <f t="shared" si="39"/>
        <v>0.34265734265734266</v>
      </c>
      <c r="E121" s="47">
        <f t="shared" si="39"/>
        <v>0</v>
      </c>
      <c r="F121" s="53">
        <f t="shared" si="39"/>
        <v>6.0606060606060608E-2</v>
      </c>
      <c r="G121" s="53">
        <f t="shared" si="39"/>
        <v>8.6247086247086241E-2</v>
      </c>
      <c r="H121" s="53">
        <f t="shared" si="39"/>
        <v>4.662004662004662E-3</v>
      </c>
      <c r="I121" s="53">
        <f t="shared" si="39"/>
        <v>5.5944055944055944E-2</v>
      </c>
      <c r="J121" s="53">
        <f t="shared" si="39"/>
        <v>0</v>
      </c>
      <c r="K121" s="47">
        <f t="shared" si="39"/>
        <v>0.20745920745920746</v>
      </c>
    </row>
  </sheetData>
  <mergeCells count="112">
    <mergeCell ref="A118:A119"/>
    <mergeCell ref="B118:B119"/>
    <mergeCell ref="A120:A121"/>
    <mergeCell ref="B120:B121"/>
    <mergeCell ref="A112:A113"/>
    <mergeCell ref="B112:B113"/>
    <mergeCell ref="A114:A115"/>
    <mergeCell ref="B114:B115"/>
    <mergeCell ref="A116:A117"/>
    <mergeCell ref="B116:B117"/>
    <mergeCell ref="A108:K108"/>
    <mergeCell ref="A110:A111"/>
    <mergeCell ref="B110:B111"/>
    <mergeCell ref="C110:E110"/>
    <mergeCell ref="F110:K110"/>
    <mergeCell ref="A100:A101"/>
    <mergeCell ref="B100:B101"/>
    <mergeCell ref="A102:A103"/>
    <mergeCell ref="B102:B103"/>
    <mergeCell ref="A107:K107"/>
    <mergeCell ref="A94:A95"/>
    <mergeCell ref="B94:B95"/>
    <mergeCell ref="A96:A97"/>
    <mergeCell ref="B96:B97"/>
    <mergeCell ref="A98:A99"/>
    <mergeCell ref="B98:B99"/>
    <mergeCell ref="A90:K90"/>
    <mergeCell ref="A92:A93"/>
    <mergeCell ref="B92:B93"/>
    <mergeCell ref="C92:E92"/>
    <mergeCell ref="F92:K92"/>
    <mergeCell ref="A82:A83"/>
    <mergeCell ref="B82:B83"/>
    <mergeCell ref="A84:A85"/>
    <mergeCell ref="B84:B85"/>
    <mergeCell ref="A89:K89"/>
    <mergeCell ref="A76:A77"/>
    <mergeCell ref="B76:B77"/>
    <mergeCell ref="A78:A79"/>
    <mergeCell ref="B78:B79"/>
    <mergeCell ref="A80:A81"/>
    <mergeCell ref="B80:B81"/>
    <mergeCell ref="A72:K72"/>
    <mergeCell ref="A74:A75"/>
    <mergeCell ref="B74:B75"/>
    <mergeCell ref="C74:E74"/>
    <mergeCell ref="F74:K74"/>
    <mergeCell ref="A64:A65"/>
    <mergeCell ref="B64:B65"/>
    <mergeCell ref="A66:A67"/>
    <mergeCell ref="B66:B67"/>
    <mergeCell ref="A71:K71"/>
    <mergeCell ref="A58:A59"/>
    <mergeCell ref="B58:B59"/>
    <mergeCell ref="A60:A61"/>
    <mergeCell ref="B60:B61"/>
    <mergeCell ref="A62:A63"/>
    <mergeCell ref="B62:B63"/>
    <mergeCell ref="A54:K54"/>
    <mergeCell ref="A56:A57"/>
    <mergeCell ref="B56:B57"/>
    <mergeCell ref="C56:E56"/>
    <mergeCell ref="F56:K56"/>
    <mergeCell ref="A46:A47"/>
    <mergeCell ref="B46:B47"/>
    <mergeCell ref="A48:A49"/>
    <mergeCell ref="B48:B49"/>
    <mergeCell ref="A53:K53"/>
    <mergeCell ref="A40:A41"/>
    <mergeCell ref="B40:B41"/>
    <mergeCell ref="A42:A43"/>
    <mergeCell ref="B42:B43"/>
    <mergeCell ref="A44:A45"/>
    <mergeCell ref="B44:B45"/>
    <mergeCell ref="A36:K36"/>
    <mergeCell ref="A38:A39"/>
    <mergeCell ref="B38:B39"/>
    <mergeCell ref="C38:E38"/>
    <mergeCell ref="F38:K38"/>
    <mergeCell ref="A30:A31"/>
    <mergeCell ref="B30:B31"/>
    <mergeCell ref="A32:A33"/>
    <mergeCell ref="B32:B33"/>
    <mergeCell ref="A35:K35"/>
    <mergeCell ref="A24:A25"/>
    <mergeCell ref="B24:B25"/>
    <mergeCell ref="A26:A27"/>
    <mergeCell ref="B26:B27"/>
    <mergeCell ref="A28:A29"/>
    <mergeCell ref="B28:B29"/>
    <mergeCell ref="A22:A23"/>
    <mergeCell ref="A10:A11"/>
    <mergeCell ref="A12:A13"/>
    <mergeCell ref="A14:A15"/>
    <mergeCell ref="A19:K19"/>
    <mergeCell ref="A20:K20"/>
    <mergeCell ref="B22:B23"/>
    <mergeCell ref="C22:E22"/>
    <mergeCell ref="F22:K22"/>
    <mergeCell ref="B8:B9"/>
    <mergeCell ref="B10:B11"/>
    <mergeCell ref="B12:B13"/>
    <mergeCell ref="B14:B15"/>
    <mergeCell ref="A1:K1"/>
    <mergeCell ref="A2:K2"/>
    <mergeCell ref="A8:A9"/>
    <mergeCell ref="A4:A5"/>
    <mergeCell ref="C4:E4"/>
    <mergeCell ref="F4:K4"/>
    <mergeCell ref="A6:A7"/>
    <mergeCell ref="B6:B7"/>
    <mergeCell ref="B4:B5"/>
  </mergeCells>
  <pageMargins left="0.66929133858267698" right="0.43307086614173201" top="0.33" bottom="0.23622047244094499" header="0.31496062992126" footer="0.31496062992126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92"/>
  <sheetViews>
    <sheetView topLeftCell="B7" workbookViewId="0">
      <selection activeCell="F14" sqref="F14"/>
    </sheetView>
  </sheetViews>
  <sheetFormatPr defaultColWidth="9.140625" defaultRowHeight="18.75"/>
  <cols>
    <col min="1" max="1" width="21.140625" style="28" bestFit="1" customWidth="1"/>
    <col min="2" max="2" width="23" style="28" customWidth="1"/>
    <col min="3" max="3" width="26.5703125" style="28" customWidth="1"/>
    <col min="4" max="4" width="27.5703125" style="28" customWidth="1"/>
    <col min="5" max="5" width="34.28515625" style="28" customWidth="1"/>
    <col min="6" max="6" width="24.85546875" style="28" customWidth="1"/>
    <col min="7" max="7" width="25.140625" style="28" customWidth="1"/>
    <col min="8" max="16384" width="9.140625" style="28"/>
  </cols>
  <sheetData>
    <row r="1" spans="1:7">
      <c r="A1" s="99" t="s">
        <v>106</v>
      </c>
      <c r="B1" s="99"/>
      <c r="C1" s="99"/>
      <c r="D1" s="99"/>
      <c r="E1" s="99"/>
      <c r="F1" s="99"/>
      <c r="G1" s="99"/>
    </row>
    <row r="3" spans="1:7">
      <c r="A3" s="100" t="s">
        <v>94</v>
      </c>
      <c r="B3" s="101"/>
      <c r="C3" s="29" t="s">
        <v>102</v>
      </c>
      <c r="D3" s="29" t="s">
        <v>103</v>
      </c>
      <c r="E3" s="29" t="s">
        <v>104</v>
      </c>
      <c r="F3" s="29" t="s">
        <v>162</v>
      </c>
      <c r="G3" s="29" t="s">
        <v>105</v>
      </c>
    </row>
    <row r="4" spans="1:7">
      <c r="A4" s="97" t="s">
        <v>95</v>
      </c>
      <c r="B4" s="98"/>
      <c r="C4" s="30">
        <v>289</v>
      </c>
      <c r="D4" s="30">
        <v>413</v>
      </c>
      <c r="E4" s="30">
        <v>317</v>
      </c>
      <c r="F4" s="30">
        <v>335</v>
      </c>
      <c r="G4" s="30">
        <v>291</v>
      </c>
    </row>
    <row r="5" spans="1:7">
      <c r="A5" s="97" t="s">
        <v>32</v>
      </c>
      <c r="B5" s="98"/>
      <c r="C5" s="30">
        <v>246</v>
      </c>
      <c r="D5" s="30">
        <v>346</v>
      </c>
      <c r="E5" s="30">
        <v>228</v>
      </c>
      <c r="F5" s="30">
        <v>219</v>
      </c>
      <c r="G5" s="30">
        <v>163</v>
      </c>
    </row>
    <row r="6" spans="1:7">
      <c r="A6" s="97" t="s">
        <v>96</v>
      </c>
      <c r="B6" s="98"/>
      <c r="C6" s="30"/>
      <c r="D6" s="30"/>
      <c r="E6" s="30"/>
      <c r="F6" s="30"/>
      <c r="G6" s="30"/>
    </row>
    <row r="7" spans="1:7">
      <c r="A7" s="97" t="s">
        <v>97</v>
      </c>
      <c r="B7" s="98"/>
      <c r="C7" s="30"/>
      <c r="D7" s="30"/>
      <c r="E7" s="30"/>
      <c r="F7" s="30"/>
      <c r="G7" s="30"/>
    </row>
    <row r="8" spans="1:7">
      <c r="A8" s="97" t="s">
        <v>98</v>
      </c>
      <c r="B8" s="98"/>
      <c r="C8" s="30"/>
      <c r="D8" s="30"/>
      <c r="E8" s="30"/>
      <c r="F8" s="30"/>
      <c r="G8" s="30"/>
    </row>
    <row r="9" spans="1:7">
      <c r="A9" s="97" t="s">
        <v>99</v>
      </c>
      <c r="B9" s="98"/>
      <c r="C9" s="30"/>
      <c r="D9" s="30"/>
      <c r="E9" s="30"/>
      <c r="F9" s="30"/>
      <c r="G9" s="30"/>
    </row>
    <row r="10" spans="1:7">
      <c r="A10" s="97" t="s">
        <v>100</v>
      </c>
      <c r="B10" s="98"/>
      <c r="C10" s="30"/>
      <c r="D10" s="30"/>
      <c r="E10" s="30"/>
      <c r="F10" s="30"/>
      <c r="G10" s="30"/>
    </row>
    <row r="11" spans="1:7">
      <c r="A11" s="97" t="s">
        <v>101</v>
      </c>
      <c r="B11" s="98"/>
      <c r="C11" s="30"/>
      <c r="D11" s="30"/>
      <c r="E11" s="30"/>
      <c r="F11" s="30"/>
      <c r="G11" s="30"/>
    </row>
    <row r="12" spans="1:7" ht="15" customHeight="1">
      <c r="G12" s="31"/>
    </row>
    <row r="13" spans="1:7" ht="15" customHeight="1">
      <c r="G13" s="31"/>
    </row>
    <row r="14" spans="1:7" ht="15" customHeight="1">
      <c r="G14" s="31"/>
    </row>
    <row r="15" spans="1:7">
      <c r="A15" s="99" t="s">
        <v>107</v>
      </c>
      <c r="B15" s="99"/>
      <c r="C15" s="99"/>
      <c r="D15" s="99"/>
      <c r="E15" s="99"/>
      <c r="F15" s="99"/>
      <c r="G15" s="99"/>
    </row>
    <row r="17" spans="1:7">
      <c r="A17" s="100" t="s">
        <v>94</v>
      </c>
      <c r="B17" s="101"/>
      <c r="C17" s="29" t="s">
        <v>102</v>
      </c>
      <c r="D17" s="29" t="s">
        <v>103</v>
      </c>
      <c r="E17" s="29" t="s">
        <v>104</v>
      </c>
      <c r="F17" s="29" t="s">
        <v>162</v>
      </c>
      <c r="G17" s="29" t="s">
        <v>105</v>
      </c>
    </row>
    <row r="18" spans="1:7">
      <c r="A18" s="97" t="s">
        <v>95</v>
      </c>
      <c r="B18" s="98"/>
      <c r="C18" s="32">
        <v>72</v>
      </c>
      <c r="D18" s="32">
        <v>53</v>
      </c>
      <c r="E18" s="32">
        <v>101</v>
      </c>
      <c r="F18" s="32">
        <v>106</v>
      </c>
      <c r="G18" s="32">
        <v>146</v>
      </c>
    </row>
    <row r="19" spans="1:7">
      <c r="A19" s="97" t="s">
        <v>32</v>
      </c>
      <c r="B19" s="98"/>
      <c r="C19" s="30">
        <v>53</v>
      </c>
      <c r="D19" s="30">
        <v>38</v>
      </c>
      <c r="E19" s="30">
        <v>70</v>
      </c>
      <c r="F19" s="30">
        <v>76</v>
      </c>
      <c r="G19" s="30">
        <v>97</v>
      </c>
    </row>
    <row r="20" spans="1:7">
      <c r="A20" s="97" t="s">
        <v>96</v>
      </c>
      <c r="B20" s="98"/>
      <c r="C20" s="30"/>
      <c r="D20" s="30"/>
      <c r="E20" s="30"/>
      <c r="F20" s="30"/>
      <c r="G20" s="30"/>
    </row>
    <row r="21" spans="1:7">
      <c r="A21" s="97" t="s">
        <v>97</v>
      </c>
      <c r="B21" s="98"/>
      <c r="C21" s="30"/>
      <c r="D21" s="30"/>
      <c r="E21" s="30"/>
      <c r="F21" s="30"/>
      <c r="G21" s="30"/>
    </row>
    <row r="22" spans="1:7">
      <c r="A22" s="97" t="s">
        <v>98</v>
      </c>
      <c r="B22" s="98"/>
      <c r="C22" s="30"/>
      <c r="D22" s="30"/>
      <c r="E22" s="30"/>
      <c r="F22" s="30"/>
      <c r="G22" s="30"/>
    </row>
    <row r="23" spans="1:7">
      <c r="A23" s="97" t="s">
        <v>99</v>
      </c>
      <c r="B23" s="98"/>
      <c r="C23" s="30"/>
      <c r="D23" s="30"/>
      <c r="E23" s="30"/>
      <c r="F23" s="30"/>
      <c r="G23" s="30"/>
    </row>
    <row r="24" spans="1:7">
      <c r="A24" s="97" t="s">
        <v>100</v>
      </c>
      <c r="B24" s="98"/>
      <c r="C24" s="30"/>
      <c r="D24" s="30"/>
      <c r="E24" s="30"/>
      <c r="F24" s="30"/>
      <c r="G24" s="30"/>
    </row>
    <row r="25" spans="1:7">
      <c r="A25" s="97" t="s">
        <v>101</v>
      </c>
      <c r="B25" s="98"/>
      <c r="C25" s="30"/>
      <c r="D25" s="30"/>
      <c r="E25" s="30"/>
      <c r="F25" s="30"/>
      <c r="G25" s="30"/>
    </row>
    <row r="28" spans="1:7">
      <c r="A28" s="99" t="s">
        <v>108</v>
      </c>
      <c r="B28" s="99"/>
      <c r="C28" s="99"/>
      <c r="D28" s="99"/>
      <c r="E28" s="99"/>
      <c r="F28" s="99"/>
      <c r="G28" s="99"/>
    </row>
    <row r="30" spans="1:7">
      <c r="A30" s="100" t="s">
        <v>94</v>
      </c>
      <c r="B30" s="101"/>
      <c r="C30" s="29" t="s">
        <v>102</v>
      </c>
      <c r="D30" s="29" t="s">
        <v>103</v>
      </c>
      <c r="E30" s="29" t="s">
        <v>104</v>
      </c>
      <c r="F30" s="29" t="s">
        <v>162</v>
      </c>
      <c r="G30" s="29" t="s">
        <v>105</v>
      </c>
    </row>
    <row r="31" spans="1:7">
      <c r="A31" s="97" t="s">
        <v>95</v>
      </c>
      <c r="B31" s="98"/>
      <c r="C31" s="32">
        <v>368</v>
      </c>
      <c r="D31" s="32">
        <v>416</v>
      </c>
      <c r="E31" s="32">
        <v>354</v>
      </c>
      <c r="F31" s="32">
        <v>606</v>
      </c>
      <c r="G31" s="32">
        <v>390</v>
      </c>
    </row>
    <row r="32" spans="1:7">
      <c r="A32" s="97" t="s">
        <v>32</v>
      </c>
      <c r="B32" s="98"/>
      <c r="C32" s="30">
        <v>300</v>
      </c>
      <c r="D32" s="30">
        <v>279</v>
      </c>
      <c r="E32" s="30">
        <v>252</v>
      </c>
      <c r="F32" s="30">
        <v>393</v>
      </c>
      <c r="G32" s="30">
        <v>198</v>
      </c>
    </row>
    <row r="33" spans="1:7">
      <c r="A33" s="97" t="s">
        <v>96</v>
      </c>
      <c r="B33" s="98"/>
      <c r="C33" s="30"/>
      <c r="D33" s="30"/>
      <c r="E33" s="30"/>
      <c r="F33" s="30"/>
      <c r="G33" s="30"/>
    </row>
    <row r="34" spans="1:7">
      <c r="A34" s="97" t="s">
        <v>97</v>
      </c>
      <c r="B34" s="98"/>
      <c r="C34" s="30"/>
      <c r="D34" s="30"/>
      <c r="E34" s="30"/>
      <c r="F34" s="30"/>
      <c r="G34" s="30"/>
    </row>
    <row r="35" spans="1:7">
      <c r="A35" s="97" t="s">
        <v>98</v>
      </c>
      <c r="B35" s="98"/>
      <c r="C35" s="30"/>
      <c r="D35" s="30"/>
      <c r="E35" s="30"/>
      <c r="F35" s="30"/>
      <c r="G35" s="30"/>
    </row>
    <row r="36" spans="1:7">
      <c r="A36" s="97" t="s">
        <v>99</v>
      </c>
      <c r="B36" s="98"/>
      <c r="C36" s="30"/>
      <c r="D36" s="30"/>
      <c r="E36" s="30"/>
      <c r="F36" s="30"/>
      <c r="G36" s="30"/>
    </row>
    <row r="37" spans="1:7">
      <c r="A37" s="97" t="s">
        <v>100</v>
      </c>
      <c r="B37" s="98"/>
      <c r="C37" s="30"/>
      <c r="D37" s="30"/>
      <c r="E37" s="30"/>
      <c r="F37" s="30"/>
      <c r="G37" s="30"/>
    </row>
    <row r="38" spans="1:7">
      <c r="A38" s="97" t="s">
        <v>101</v>
      </c>
      <c r="B38" s="98"/>
      <c r="C38" s="30"/>
      <c r="D38" s="30"/>
      <c r="E38" s="30"/>
      <c r="F38" s="30"/>
      <c r="G38" s="30"/>
    </row>
    <row r="41" spans="1:7">
      <c r="A41" s="99" t="s">
        <v>109</v>
      </c>
      <c r="B41" s="99"/>
      <c r="C41" s="99"/>
      <c r="D41" s="99"/>
      <c r="E41" s="99"/>
      <c r="F41" s="99"/>
      <c r="G41" s="99"/>
    </row>
    <row r="43" spans="1:7">
      <c r="A43" s="100" t="s">
        <v>94</v>
      </c>
      <c r="B43" s="101"/>
      <c r="C43" s="29" t="s">
        <v>102</v>
      </c>
      <c r="D43" s="29" t="s">
        <v>103</v>
      </c>
      <c r="E43" s="29" t="s">
        <v>104</v>
      </c>
      <c r="F43" s="29" t="s">
        <v>162</v>
      </c>
      <c r="G43" s="29" t="s">
        <v>105</v>
      </c>
    </row>
    <row r="44" spans="1:7">
      <c r="A44" s="97" t="s">
        <v>95</v>
      </c>
      <c r="B44" s="98"/>
      <c r="C44" s="32">
        <v>325</v>
      </c>
      <c r="D44" s="32">
        <v>308</v>
      </c>
      <c r="E44" s="32">
        <v>355</v>
      </c>
      <c r="F44" s="32">
        <v>302</v>
      </c>
      <c r="G44" s="32">
        <v>276</v>
      </c>
    </row>
    <row r="45" spans="1:7">
      <c r="A45" s="97" t="s">
        <v>32</v>
      </c>
      <c r="B45" s="98"/>
      <c r="C45" s="30">
        <v>273</v>
      </c>
      <c r="D45" s="30">
        <v>266</v>
      </c>
      <c r="E45" s="30">
        <v>277</v>
      </c>
      <c r="F45" s="30">
        <v>233</v>
      </c>
      <c r="G45" s="30">
        <v>192</v>
      </c>
    </row>
    <row r="46" spans="1:7">
      <c r="A46" s="97" t="s">
        <v>96</v>
      </c>
      <c r="B46" s="98"/>
      <c r="C46" s="30"/>
      <c r="D46" s="30"/>
      <c r="E46" s="30"/>
      <c r="F46" s="30"/>
      <c r="G46" s="30"/>
    </row>
    <row r="47" spans="1:7">
      <c r="A47" s="97" t="s">
        <v>97</v>
      </c>
      <c r="B47" s="98"/>
      <c r="C47" s="30"/>
      <c r="D47" s="30"/>
      <c r="E47" s="30"/>
      <c r="F47" s="30"/>
      <c r="G47" s="30"/>
    </row>
    <row r="48" spans="1:7">
      <c r="A48" s="97" t="s">
        <v>98</v>
      </c>
      <c r="B48" s="98"/>
      <c r="C48" s="30"/>
      <c r="D48" s="30"/>
      <c r="E48" s="30"/>
      <c r="F48" s="30"/>
      <c r="G48" s="30"/>
    </row>
    <row r="49" spans="1:7">
      <c r="A49" s="97" t="s">
        <v>99</v>
      </c>
      <c r="B49" s="98"/>
      <c r="C49" s="30"/>
      <c r="D49" s="30"/>
      <c r="E49" s="30"/>
      <c r="F49" s="30"/>
      <c r="G49" s="30"/>
    </row>
    <row r="50" spans="1:7">
      <c r="A50" s="97" t="s">
        <v>100</v>
      </c>
      <c r="B50" s="98"/>
      <c r="C50" s="30"/>
      <c r="D50" s="30"/>
      <c r="E50" s="30"/>
      <c r="F50" s="30"/>
      <c r="G50" s="30"/>
    </row>
    <row r="51" spans="1:7">
      <c r="A51" s="97" t="s">
        <v>101</v>
      </c>
      <c r="B51" s="98"/>
      <c r="C51" s="30"/>
      <c r="D51" s="30"/>
      <c r="E51" s="30"/>
      <c r="F51" s="30"/>
      <c r="G51" s="30"/>
    </row>
    <row r="56" spans="1:7">
      <c r="A56" s="99" t="s">
        <v>110</v>
      </c>
      <c r="B56" s="99"/>
      <c r="C56" s="99"/>
      <c r="D56" s="99"/>
      <c r="E56" s="99"/>
      <c r="F56" s="99"/>
      <c r="G56" s="99"/>
    </row>
    <row r="58" spans="1:7">
      <c r="A58" s="100" t="s">
        <v>94</v>
      </c>
      <c r="B58" s="101"/>
      <c r="C58" s="29" t="s">
        <v>102</v>
      </c>
      <c r="D58" s="29" t="s">
        <v>103</v>
      </c>
      <c r="E58" s="29" t="s">
        <v>104</v>
      </c>
      <c r="F58" s="29" t="s">
        <v>162</v>
      </c>
      <c r="G58" s="29" t="s">
        <v>105</v>
      </c>
    </row>
    <row r="59" spans="1:7">
      <c r="A59" s="97" t="s">
        <v>95</v>
      </c>
      <c r="B59" s="98"/>
      <c r="C59" s="32">
        <v>46</v>
      </c>
      <c r="D59" s="32">
        <v>84</v>
      </c>
      <c r="E59" s="32">
        <v>125</v>
      </c>
      <c r="F59" s="32">
        <v>176</v>
      </c>
      <c r="G59" s="32">
        <v>254</v>
      </c>
    </row>
    <row r="60" spans="1:7">
      <c r="A60" s="97" t="s">
        <v>32</v>
      </c>
      <c r="B60" s="98"/>
      <c r="C60" s="30">
        <v>28</v>
      </c>
      <c r="D60" s="30">
        <v>69</v>
      </c>
      <c r="E60" s="30">
        <v>111</v>
      </c>
      <c r="F60" s="30">
        <v>155</v>
      </c>
      <c r="G60" s="30">
        <v>175</v>
      </c>
    </row>
    <row r="61" spans="1:7">
      <c r="A61" s="97" t="s">
        <v>96</v>
      </c>
      <c r="B61" s="98"/>
      <c r="C61" s="30"/>
      <c r="D61" s="30"/>
      <c r="E61" s="30"/>
      <c r="F61" s="30"/>
      <c r="G61" s="30"/>
    </row>
    <row r="62" spans="1:7">
      <c r="A62" s="97" t="s">
        <v>97</v>
      </c>
      <c r="B62" s="98"/>
      <c r="C62" s="30"/>
      <c r="D62" s="30"/>
      <c r="E62" s="30"/>
      <c r="F62" s="30"/>
      <c r="G62" s="30"/>
    </row>
    <row r="63" spans="1:7">
      <c r="A63" s="97" t="s">
        <v>98</v>
      </c>
      <c r="B63" s="98"/>
      <c r="C63" s="30"/>
      <c r="D63" s="30"/>
      <c r="E63" s="30"/>
      <c r="F63" s="30"/>
      <c r="G63" s="30"/>
    </row>
    <row r="64" spans="1:7">
      <c r="A64" s="97" t="s">
        <v>99</v>
      </c>
      <c r="B64" s="98"/>
      <c r="C64" s="30"/>
      <c r="D64" s="30"/>
      <c r="E64" s="30"/>
      <c r="F64" s="30"/>
      <c r="G64" s="30"/>
    </row>
    <row r="65" spans="1:7">
      <c r="A65" s="97" t="s">
        <v>100</v>
      </c>
      <c r="B65" s="98"/>
      <c r="C65" s="30"/>
      <c r="D65" s="30"/>
      <c r="E65" s="30"/>
      <c r="F65" s="30"/>
      <c r="G65" s="30"/>
    </row>
    <row r="66" spans="1:7">
      <c r="A66" s="97" t="s">
        <v>101</v>
      </c>
      <c r="B66" s="98"/>
      <c r="C66" s="30"/>
      <c r="D66" s="30"/>
      <c r="E66" s="30"/>
      <c r="F66" s="30"/>
      <c r="G66" s="30"/>
    </row>
    <row r="69" spans="1:7">
      <c r="A69" s="99" t="s">
        <v>111</v>
      </c>
      <c r="B69" s="99"/>
      <c r="C69" s="99"/>
      <c r="D69" s="99"/>
      <c r="E69" s="99"/>
      <c r="F69" s="99"/>
      <c r="G69" s="99"/>
    </row>
    <row r="71" spans="1:7">
      <c r="A71" s="100" t="s">
        <v>94</v>
      </c>
      <c r="B71" s="101"/>
      <c r="C71" s="29" t="s">
        <v>102</v>
      </c>
      <c r="D71" s="29" t="s">
        <v>103</v>
      </c>
      <c r="E71" s="29" t="s">
        <v>104</v>
      </c>
      <c r="F71" s="29" t="s">
        <v>162</v>
      </c>
      <c r="G71" s="29" t="s">
        <v>105</v>
      </c>
    </row>
    <row r="72" spans="1:7">
      <c r="A72" s="97" t="s">
        <v>95</v>
      </c>
      <c r="B72" s="98"/>
      <c r="C72" s="32">
        <v>191</v>
      </c>
      <c r="D72" s="32">
        <v>144</v>
      </c>
      <c r="E72" s="32">
        <v>229</v>
      </c>
      <c r="F72" s="32">
        <v>384</v>
      </c>
      <c r="G72" s="32">
        <v>304</v>
      </c>
    </row>
    <row r="73" spans="1:7">
      <c r="A73" s="97" t="s">
        <v>32</v>
      </c>
      <c r="B73" s="98"/>
      <c r="C73" s="30">
        <v>151</v>
      </c>
      <c r="D73" s="30">
        <v>113</v>
      </c>
      <c r="E73" s="30">
        <v>163</v>
      </c>
      <c r="F73" s="30">
        <v>249</v>
      </c>
      <c r="G73" s="30">
        <v>166</v>
      </c>
    </row>
    <row r="74" spans="1:7">
      <c r="A74" s="97" t="s">
        <v>96</v>
      </c>
      <c r="B74" s="98"/>
      <c r="C74" s="30"/>
      <c r="D74" s="30"/>
      <c r="E74" s="30"/>
      <c r="F74" s="30"/>
      <c r="G74" s="30"/>
    </row>
    <row r="75" spans="1:7">
      <c r="A75" s="97" t="s">
        <v>97</v>
      </c>
      <c r="B75" s="98"/>
      <c r="C75" s="30"/>
      <c r="D75" s="30"/>
      <c r="E75" s="30"/>
      <c r="F75" s="30"/>
      <c r="G75" s="30"/>
    </row>
    <row r="76" spans="1:7">
      <c r="A76" s="97" t="s">
        <v>98</v>
      </c>
      <c r="B76" s="98"/>
      <c r="C76" s="30"/>
      <c r="D76" s="30"/>
      <c r="E76" s="30"/>
      <c r="F76" s="30"/>
      <c r="G76" s="30"/>
    </row>
    <row r="77" spans="1:7">
      <c r="A77" s="97" t="s">
        <v>99</v>
      </c>
      <c r="B77" s="98"/>
      <c r="C77" s="30"/>
      <c r="D77" s="30"/>
      <c r="E77" s="30"/>
      <c r="F77" s="30"/>
      <c r="G77" s="30"/>
    </row>
    <row r="78" spans="1:7">
      <c r="A78" s="97" t="s">
        <v>100</v>
      </c>
      <c r="B78" s="98"/>
      <c r="C78" s="30"/>
      <c r="D78" s="30"/>
      <c r="E78" s="30"/>
      <c r="F78" s="30"/>
      <c r="G78" s="30"/>
    </row>
    <row r="79" spans="1:7">
      <c r="A79" s="97" t="s">
        <v>101</v>
      </c>
      <c r="B79" s="98"/>
      <c r="C79" s="30"/>
      <c r="D79" s="30"/>
      <c r="E79" s="30"/>
      <c r="F79" s="30"/>
      <c r="G79" s="30"/>
    </row>
    <row r="82" spans="1:7">
      <c r="A82" s="99" t="s">
        <v>112</v>
      </c>
      <c r="B82" s="99"/>
      <c r="C82" s="99"/>
      <c r="D82" s="99"/>
      <c r="E82" s="99"/>
      <c r="F82" s="99"/>
      <c r="G82" s="99"/>
    </row>
    <row r="84" spans="1:7">
      <c r="A84" s="100" t="s">
        <v>94</v>
      </c>
      <c r="B84" s="101"/>
      <c r="C84" s="29" t="s">
        <v>102</v>
      </c>
      <c r="D84" s="29" t="s">
        <v>103</v>
      </c>
      <c r="E84" s="29" t="s">
        <v>104</v>
      </c>
      <c r="F84" s="29" t="s">
        <v>162</v>
      </c>
      <c r="G84" s="29" t="s">
        <v>105</v>
      </c>
    </row>
    <row r="85" spans="1:7">
      <c r="A85" s="97" t="s">
        <v>95</v>
      </c>
      <c r="B85" s="98"/>
      <c r="C85" s="32">
        <v>234</v>
      </c>
      <c r="D85" s="32">
        <v>274</v>
      </c>
      <c r="E85" s="32">
        <v>276</v>
      </c>
      <c r="F85" s="32">
        <v>413</v>
      </c>
      <c r="G85" s="32">
        <v>429</v>
      </c>
    </row>
    <row r="86" spans="1:7">
      <c r="A86" s="97" t="s">
        <v>32</v>
      </c>
      <c r="B86" s="98"/>
      <c r="C86" s="30">
        <v>162</v>
      </c>
      <c r="D86" s="30">
        <v>169</v>
      </c>
      <c r="E86" s="30">
        <v>171</v>
      </c>
      <c r="F86" s="30">
        <v>227</v>
      </c>
      <c r="G86" s="30">
        <v>152</v>
      </c>
    </row>
    <row r="87" spans="1:7">
      <c r="A87" s="97" t="s">
        <v>96</v>
      </c>
      <c r="B87" s="98"/>
      <c r="C87" s="30"/>
      <c r="D87" s="30"/>
      <c r="E87" s="30"/>
      <c r="F87" s="30"/>
      <c r="G87" s="30"/>
    </row>
    <row r="88" spans="1:7">
      <c r="A88" s="97" t="s">
        <v>97</v>
      </c>
      <c r="B88" s="98"/>
      <c r="C88" s="30"/>
      <c r="D88" s="30"/>
      <c r="E88" s="30"/>
      <c r="F88" s="30"/>
      <c r="G88" s="30"/>
    </row>
    <row r="89" spans="1:7">
      <c r="A89" s="97" t="s">
        <v>98</v>
      </c>
      <c r="B89" s="98"/>
      <c r="C89" s="30"/>
      <c r="D89" s="30"/>
      <c r="E89" s="30"/>
      <c r="F89" s="30"/>
      <c r="G89" s="30"/>
    </row>
    <row r="90" spans="1:7">
      <c r="A90" s="97" t="s">
        <v>99</v>
      </c>
      <c r="B90" s="98"/>
      <c r="C90" s="30"/>
      <c r="D90" s="30"/>
      <c r="E90" s="30"/>
      <c r="F90" s="30"/>
      <c r="G90" s="30"/>
    </row>
    <row r="91" spans="1:7">
      <c r="A91" s="97" t="s">
        <v>100</v>
      </c>
      <c r="B91" s="98"/>
      <c r="C91" s="30"/>
      <c r="D91" s="30"/>
      <c r="E91" s="30"/>
      <c r="F91" s="30"/>
      <c r="G91" s="30"/>
    </row>
    <row r="92" spans="1:7">
      <c r="A92" s="97" t="s">
        <v>101</v>
      </c>
      <c r="B92" s="98"/>
      <c r="C92" s="30"/>
      <c r="D92" s="30"/>
      <c r="E92" s="30"/>
      <c r="F92" s="30"/>
      <c r="G92" s="30"/>
    </row>
  </sheetData>
  <mergeCells count="70">
    <mergeCell ref="A1:G1"/>
    <mergeCell ref="A9:B9"/>
    <mergeCell ref="A10:B10"/>
    <mergeCell ref="A11:B11"/>
    <mergeCell ref="A3:B3"/>
    <mergeCell ref="A4:B4"/>
    <mergeCell ref="A5:B5"/>
    <mergeCell ref="A6:B6"/>
    <mergeCell ref="A7:B7"/>
    <mergeCell ref="A8:B8"/>
    <mergeCell ref="A25:B25"/>
    <mergeCell ref="A17:B17"/>
    <mergeCell ref="A18:B18"/>
    <mergeCell ref="A19:B19"/>
    <mergeCell ref="A15:G15"/>
    <mergeCell ref="A20:B20"/>
    <mergeCell ref="A21:B21"/>
    <mergeCell ref="A22:B22"/>
    <mergeCell ref="A23:B23"/>
    <mergeCell ref="A24:B24"/>
    <mergeCell ref="A43:B43"/>
    <mergeCell ref="A28:G28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41:G41"/>
    <mergeCell ref="A62:B62"/>
    <mergeCell ref="A50:B50"/>
    <mergeCell ref="A51:B51"/>
    <mergeCell ref="A44:B44"/>
    <mergeCell ref="A45:B45"/>
    <mergeCell ref="A46:B46"/>
    <mergeCell ref="A47:B47"/>
    <mergeCell ref="A48:B48"/>
    <mergeCell ref="A49:B49"/>
    <mergeCell ref="A56:G56"/>
    <mergeCell ref="A58:B58"/>
    <mergeCell ref="A59:B59"/>
    <mergeCell ref="A60:B60"/>
    <mergeCell ref="A61:B61"/>
    <mergeCell ref="A77:B77"/>
    <mergeCell ref="A63:B63"/>
    <mergeCell ref="A64:B64"/>
    <mergeCell ref="A65:B65"/>
    <mergeCell ref="A66:B66"/>
    <mergeCell ref="A69:G69"/>
    <mergeCell ref="A71:B71"/>
    <mergeCell ref="A72:B72"/>
    <mergeCell ref="A73:B73"/>
    <mergeCell ref="A74:B74"/>
    <mergeCell ref="A75:B75"/>
    <mergeCell ref="A76:B76"/>
    <mergeCell ref="A92:B92"/>
    <mergeCell ref="A78:B78"/>
    <mergeCell ref="A79:B79"/>
    <mergeCell ref="A82:G82"/>
    <mergeCell ref="A84:B84"/>
    <mergeCell ref="A85:B85"/>
    <mergeCell ref="A86:B86"/>
    <mergeCell ref="A87:B87"/>
    <mergeCell ref="A88:B88"/>
    <mergeCell ref="A89:B89"/>
    <mergeCell ref="A90:B90"/>
    <mergeCell ref="A91:B91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191"/>
  <sheetViews>
    <sheetView topLeftCell="A22" zoomScale="130" zoomScaleNormal="130" workbookViewId="0">
      <selection activeCell="F27" sqref="F27"/>
    </sheetView>
  </sheetViews>
  <sheetFormatPr defaultColWidth="9" defaultRowHeight="15"/>
  <cols>
    <col min="1" max="1" width="12.28515625" style="27" customWidth="1"/>
    <col min="2" max="2" width="9" style="27"/>
    <col min="3" max="3" width="10" style="27" bestFit="1" customWidth="1"/>
    <col min="4" max="4" width="9" style="27"/>
    <col min="5" max="5" width="10.42578125" style="27" customWidth="1"/>
    <col min="6" max="6" width="10.5703125" style="27" customWidth="1"/>
    <col min="7" max="8" width="9" style="27"/>
    <col min="9" max="10" width="10.5703125" style="27" customWidth="1"/>
    <col min="11" max="12" width="9" style="27"/>
    <col min="13" max="13" width="10.42578125" style="27" customWidth="1"/>
    <col min="14" max="14" width="10.85546875" style="27" customWidth="1"/>
    <col min="15" max="16384" width="9" style="27"/>
  </cols>
  <sheetData>
    <row r="1" spans="1:18">
      <c r="A1" s="84" t="s">
        <v>40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8">
      <c r="A2" s="84" t="s">
        <v>67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</row>
    <row r="4" spans="1:18">
      <c r="A4" s="91" t="s">
        <v>33</v>
      </c>
      <c r="B4" s="91" t="s">
        <v>30</v>
      </c>
      <c r="C4" s="91" t="s">
        <v>34</v>
      </c>
      <c r="D4" s="91"/>
      <c r="E4" s="91"/>
      <c r="F4" s="91"/>
      <c r="G4" s="91" t="s">
        <v>35</v>
      </c>
      <c r="H4" s="91"/>
      <c r="I4" s="91"/>
      <c r="J4" s="91"/>
      <c r="K4" s="91" t="s">
        <v>36</v>
      </c>
      <c r="L4" s="91"/>
      <c r="M4" s="91"/>
      <c r="N4" s="91"/>
      <c r="R4" s="33"/>
    </row>
    <row r="5" spans="1:18" ht="54" customHeight="1">
      <c r="A5" s="91"/>
      <c r="B5" s="91"/>
      <c r="C5" s="34" t="s">
        <v>37</v>
      </c>
      <c r="D5" s="34" t="s">
        <v>38</v>
      </c>
      <c r="E5" s="34" t="s">
        <v>41</v>
      </c>
      <c r="F5" s="34" t="s">
        <v>39</v>
      </c>
      <c r="G5" s="34" t="s">
        <v>37</v>
      </c>
      <c r="H5" s="34" t="s">
        <v>38</v>
      </c>
      <c r="I5" s="34" t="s">
        <v>41</v>
      </c>
      <c r="J5" s="34" t="s">
        <v>39</v>
      </c>
      <c r="K5" s="34" t="s">
        <v>37</v>
      </c>
      <c r="L5" s="34" t="s">
        <v>38</v>
      </c>
      <c r="M5" s="34" t="s">
        <v>41</v>
      </c>
      <c r="N5" s="34" t="s">
        <v>39</v>
      </c>
      <c r="R5" s="35"/>
    </row>
    <row r="6" spans="1:18">
      <c r="A6" s="34" t="s">
        <v>49</v>
      </c>
      <c r="B6" s="34">
        <v>289</v>
      </c>
      <c r="C6" s="36">
        <f>SUM('B9. SV Tot nghiep'!C7:E7)</f>
        <v>0.85121107266435991</v>
      </c>
      <c r="D6" s="37">
        <v>0.81</v>
      </c>
      <c r="E6" s="36"/>
      <c r="F6" s="36"/>
      <c r="G6" s="36">
        <f>'B9. SV Tot nghiep'!K7</f>
        <v>0.1245674740484429</v>
      </c>
      <c r="H6" s="36">
        <v>0.11541193181818182</v>
      </c>
      <c r="I6" s="36"/>
      <c r="J6" s="36"/>
      <c r="K6" s="38">
        <v>5.2804878048780486</v>
      </c>
      <c r="L6" s="34">
        <v>5.28</v>
      </c>
      <c r="M6" s="36"/>
      <c r="N6" s="36"/>
      <c r="R6" s="35"/>
    </row>
    <row r="7" spans="1:18">
      <c r="A7" s="34" t="s">
        <v>89</v>
      </c>
      <c r="B7" s="34">
        <v>413</v>
      </c>
      <c r="C7" s="36">
        <f>SUM('B9. SV Tot nghiep'!C9:E9)</f>
        <v>0.83777239709443108</v>
      </c>
      <c r="D7" s="37">
        <v>0.78869999999999996</v>
      </c>
      <c r="E7" s="36"/>
      <c r="F7" s="36"/>
      <c r="G7" s="36">
        <f>'B9. SV Tot nghiep'!K9</f>
        <v>0.12348668280871671</v>
      </c>
      <c r="H7" s="36">
        <v>0.16921473245309243</v>
      </c>
      <c r="I7" s="36"/>
      <c r="J7" s="36"/>
      <c r="K7" s="38">
        <v>5.0751445086705198</v>
      </c>
      <c r="L7" s="34">
        <v>5.09</v>
      </c>
      <c r="M7" s="36"/>
      <c r="N7" s="36"/>
      <c r="R7" s="35"/>
    </row>
    <row r="8" spans="1:18">
      <c r="A8" s="34" t="s">
        <v>51</v>
      </c>
      <c r="B8" s="34">
        <v>317</v>
      </c>
      <c r="C8" s="36">
        <f>SUM('B9. SV Tot nghiep'!C11:E11)</f>
        <v>0.71924290220820186</v>
      </c>
      <c r="D8" s="37">
        <v>0.6915</v>
      </c>
      <c r="E8" s="36"/>
      <c r="F8" s="36"/>
      <c r="G8" s="36">
        <f>'B9. SV Tot nghiep'!K11</f>
        <v>0.17665615141955837</v>
      </c>
      <c r="H8" s="36">
        <v>0.17510809141445335</v>
      </c>
      <c r="I8" s="36"/>
      <c r="J8" s="36"/>
      <c r="K8" s="38">
        <v>5.3114035087719298</v>
      </c>
      <c r="L8" s="34">
        <v>5.18</v>
      </c>
      <c r="M8" s="36"/>
      <c r="N8" s="36"/>
      <c r="R8" s="35"/>
    </row>
    <row r="9" spans="1:18">
      <c r="A9" s="34" t="s">
        <v>52</v>
      </c>
      <c r="B9" s="34">
        <v>335</v>
      </c>
      <c r="C9" s="36">
        <f>SUM('B9. SV Tot nghiep'!C13:E13)</f>
        <v>0.65373134328358207</v>
      </c>
      <c r="D9" s="37">
        <v>0.64180000000000004</v>
      </c>
      <c r="E9" s="36"/>
      <c r="F9" s="36"/>
      <c r="G9" s="36">
        <f>'B9. SV Tot nghiep'!K13</f>
        <v>0.20895522388059701</v>
      </c>
      <c r="H9" s="36">
        <v>0.1989203778677463</v>
      </c>
      <c r="I9" s="36"/>
      <c r="J9" s="36"/>
      <c r="K9" s="38">
        <v>5.0547945205479454</v>
      </c>
      <c r="L9" s="34">
        <v>5.07</v>
      </c>
      <c r="M9" s="36"/>
      <c r="N9" s="36"/>
      <c r="R9" s="39"/>
    </row>
    <row r="10" spans="1:18">
      <c r="A10" s="34" t="s">
        <v>53</v>
      </c>
      <c r="B10" s="34">
        <v>291</v>
      </c>
      <c r="C10" s="36">
        <f>SUM('B9. SV Tot nghiep'!C15:E15)</f>
        <v>0.56013745704467355</v>
      </c>
      <c r="D10" s="37">
        <v>0.67230000000000001</v>
      </c>
      <c r="E10" s="36"/>
      <c r="F10" s="36"/>
      <c r="G10" s="36">
        <f>'B9. SV Tot nghiep'!K15</f>
        <v>0.13058419243986255</v>
      </c>
      <c r="H10" s="36">
        <v>0.13286713286713286</v>
      </c>
      <c r="I10" s="36"/>
      <c r="J10" s="36"/>
      <c r="K10" s="38">
        <v>4.9815950920245395</v>
      </c>
      <c r="L10" s="38">
        <v>4.99</v>
      </c>
      <c r="M10" s="36"/>
      <c r="N10" s="36"/>
      <c r="R10" s="39"/>
    </row>
    <row r="11" spans="1:18" ht="15" customHeight="1">
      <c r="R11" s="35"/>
    </row>
    <row r="12" spans="1:18" ht="15" customHeight="1">
      <c r="R12" s="35"/>
    </row>
    <row r="13" spans="1:18" ht="15" customHeight="1">
      <c r="R13" s="35"/>
    </row>
    <row r="14" spans="1:18">
      <c r="A14" s="84" t="s">
        <v>40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R14" s="33"/>
    </row>
    <row r="15" spans="1:18">
      <c r="A15" s="84" t="s">
        <v>69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</row>
    <row r="17" spans="1:14">
      <c r="A17" s="91" t="s">
        <v>33</v>
      </c>
      <c r="B17" s="91" t="s">
        <v>30</v>
      </c>
      <c r="C17" s="91" t="s">
        <v>34</v>
      </c>
      <c r="D17" s="91"/>
      <c r="E17" s="91"/>
      <c r="F17" s="91"/>
      <c r="G17" s="91" t="s">
        <v>35</v>
      </c>
      <c r="H17" s="91"/>
      <c r="I17" s="91"/>
      <c r="J17" s="91"/>
      <c r="K17" s="91" t="s">
        <v>36</v>
      </c>
      <c r="L17" s="91"/>
      <c r="M17" s="91"/>
      <c r="N17" s="91"/>
    </row>
    <row r="18" spans="1:14" ht="45">
      <c r="A18" s="91"/>
      <c r="B18" s="91"/>
      <c r="C18" s="34" t="s">
        <v>37</v>
      </c>
      <c r="D18" s="34" t="s">
        <v>38</v>
      </c>
      <c r="E18" s="34" t="s">
        <v>41</v>
      </c>
      <c r="F18" s="34" t="s">
        <v>39</v>
      </c>
      <c r="G18" s="34" t="s">
        <v>37</v>
      </c>
      <c r="H18" s="34" t="s">
        <v>38</v>
      </c>
      <c r="I18" s="34" t="s">
        <v>41</v>
      </c>
      <c r="J18" s="34" t="s">
        <v>39</v>
      </c>
      <c r="K18" s="34" t="s">
        <v>37</v>
      </c>
      <c r="L18" s="34" t="s">
        <v>38</v>
      </c>
      <c r="M18" s="34" t="s">
        <v>41</v>
      </c>
      <c r="N18" s="34" t="s">
        <v>39</v>
      </c>
    </row>
    <row r="19" spans="1:14">
      <c r="A19" s="34" t="s">
        <v>49</v>
      </c>
      <c r="B19" s="34">
        <v>72</v>
      </c>
      <c r="C19" s="36">
        <f>SUM('B9. SV Tot nghiep'!C25:E25)</f>
        <v>0.73611111111111116</v>
      </c>
      <c r="D19" s="37">
        <v>0.81</v>
      </c>
      <c r="E19" s="36"/>
      <c r="F19" s="36"/>
      <c r="G19" s="36">
        <f>'B9. SV Tot nghiep'!K25</f>
        <v>9.7222222222222224E-2</v>
      </c>
      <c r="H19" s="36">
        <v>0.11541193181818182</v>
      </c>
      <c r="I19" s="36"/>
      <c r="J19" s="36"/>
      <c r="K19" s="38">
        <v>5.2075471698113205</v>
      </c>
      <c r="L19" s="34">
        <v>5.28</v>
      </c>
      <c r="M19" s="36"/>
      <c r="N19" s="36"/>
    </row>
    <row r="20" spans="1:14">
      <c r="A20" s="34" t="s">
        <v>89</v>
      </c>
      <c r="B20" s="34">
        <v>53</v>
      </c>
      <c r="C20" s="36">
        <f>SUM('B9. SV Tot nghiep'!C27:E27)</f>
        <v>0.71698113207547165</v>
      </c>
      <c r="D20" s="37">
        <v>0.78869999999999996</v>
      </c>
      <c r="E20" s="36"/>
      <c r="F20" s="36"/>
      <c r="G20" s="36">
        <f>'B9. SV Tot nghiep'!K27</f>
        <v>0.18867924528301888</v>
      </c>
      <c r="H20" s="36">
        <v>0.16921473245309243</v>
      </c>
      <c r="I20" s="36"/>
      <c r="J20" s="36"/>
      <c r="K20" s="38">
        <v>5.0263157894736841</v>
      </c>
      <c r="L20" s="34">
        <v>5.09</v>
      </c>
      <c r="M20" s="36"/>
      <c r="N20" s="36"/>
    </row>
    <row r="21" spans="1:14">
      <c r="A21" s="34" t="s">
        <v>51</v>
      </c>
      <c r="B21" s="34">
        <v>101</v>
      </c>
      <c r="C21" s="36">
        <f>SUM('B9. SV Tot nghiep'!C29:E29)</f>
        <v>0.69306930693069313</v>
      </c>
      <c r="D21" s="37">
        <v>0.6915</v>
      </c>
      <c r="E21" s="36"/>
      <c r="F21" s="36"/>
      <c r="G21" s="36">
        <f>'B9. SV Tot nghiep'!K29</f>
        <v>0.17821782178217821</v>
      </c>
      <c r="H21" s="36">
        <v>0.17510809141445335</v>
      </c>
      <c r="I21" s="36"/>
      <c r="J21" s="36"/>
      <c r="K21" s="38">
        <v>5.2714285714285714</v>
      </c>
      <c r="L21" s="34">
        <v>5.18</v>
      </c>
      <c r="M21" s="36"/>
      <c r="N21" s="36"/>
    </row>
    <row r="22" spans="1:14">
      <c r="A22" s="34" t="s">
        <v>52</v>
      </c>
      <c r="B22" s="34">
        <v>106</v>
      </c>
      <c r="C22" s="36">
        <f>SUM('B9. SV Tot nghiep'!C31:E31)</f>
        <v>0.71698113207547165</v>
      </c>
      <c r="D22" s="37">
        <v>0.64180000000000004</v>
      </c>
      <c r="E22" s="36"/>
      <c r="F22" s="36"/>
      <c r="G22" s="36">
        <f>'B9. SV Tot nghiep'!K31</f>
        <v>0.15094339622641509</v>
      </c>
      <c r="H22" s="36">
        <v>0.1989203778677463</v>
      </c>
      <c r="I22" s="36"/>
      <c r="J22" s="36"/>
      <c r="K22" s="38">
        <v>5.0131578947368425</v>
      </c>
      <c r="L22" s="34">
        <v>5.07</v>
      </c>
      <c r="M22" s="36"/>
      <c r="N22" s="36"/>
    </row>
    <row r="23" spans="1:14">
      <c r="A23" s="34" t="s">
        <v>53</v>
      </c>
      <c r="B23" s="34">
        <v>146</v>
      </c>
      <c r="C23" s="36">
        <f>SUM('B9. SV Tot nghiep'!C33:E33)</f>
        <v>0.66438356164383561</v>
      </c>
      <c r="D23" s="37">
        <v>0.67230000000000001</v>
      </c>
      <c r="E23" s="36"/>
      <c r="F23" s="36"/>
      <c r="G23" s="36">
        <f>'B9. SV Tot nghiep'!K33</f>
        <v>0.1095890410958904</v>
      </c>
      <c r="H23" s="36">
        <v>0.13286713286713286</v>
      </c>
      <c r="I23" s="36"/>
      <c r="J23" s="36"/>
      <c r="K23" s="38">
        <v>5</v>
      </c>
      <c r="L23" s="38">
        <v>4.99</v>
      </c>
      <c r="M23" s="36"/>
      <c r="N23" s="36"/>
    </row>
    <row r="28" spans="1:14">
      <c r="A28" s="84" t="s">
        <v>40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</row>
    <row r="29" spans="1:14">
      <c r="A29" s="84" t="s">
        <v>72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</row>
    <row r="31" spans="1:14">
      <c r="A31" s="91" t="s">
        <v>33</v>
      </c>
      <c r="B31" s="91" t="s">
        <v>30</v>
      </c>
      <c r="C31" s="91" t="s">
        <v>34</v>
      </c>
      <c r="D31" s="91"/>
      <c r="E31" s="91"/>
      <c r="F31" s="91"/>
      <c r="G31" s="91" t="s">
        <v>35</v>
      </c>
      <c r="H31" s="91"/>
      <c r="I31" s="91"/>
      <c r="J31" s="91"/>
      <c r="K31" s="91" t="s">
        <v>36</v>
      </c>
      <c r="L31" s="91"/>
      <c r="M31" s="91"/>
      <c r="N31" s="91"/>
    </row>
    <row r="32" spans="1:14" ht="45">
      <c r="A32" s="91"/>
      <c r="B32" s="91"/>
      <c r="C32" s="34" t="s">
        <v>37</v>
      </c>
      <c r="D32" s="34" t="s">
        <v>38</v>
      </c>
      <c r="E32" s="34" t="s">
        <v>41</v>
      </c>
      <c r="F32" s="34" t="s">
        <v>39</v>
      </c>
      <c r="G32" s="34" t="s">
        <v>37</v>
      </c>
      <c r="H32" s="34" t="s">
        <v>38</v>
      </c>
      <c r="I32" s="34" t="s">
        <v>41</v>
      </c>
      <c r="J32" s="34" t="s">
        <v>39</v>
      </c>
      <c r="K32" s="34" t="s">
        <v>37</v>
      </c>
      <c r="L32" s="34" t="s">
        <v>38</v>
      </c>
      <c r="M32" s="34" t="s">
        <v>41</v>
      </c>
      <c r="N32" s="34" t="s">
        <v>39</v>
      </c>
    </row>
    <row r="33" spans="1:14">
      <c r="A33" s="34" t="s">
        <v>49</v>
      </c>
      <c r="B33" s="34">
        <v>368</v>
      </c>
      <c r="C33" s="36">
        <f>SUM('B9. SV Tot nghiep'!C41:E41)</f>
        <v>0.81521739130434778</v>
      </c>
      <c r="D33" s="37">
        <v>0.81</v>
      </c>
      <c r="E33" s="36"/>
      <c r="F33" s="36"/>
      <c r="G33" s="36">
        <f>'B9. SV Tot nghiep'!K41</f>
        <v>0.10869565217391304</v>
      </c>
      <c r="H33" s="36">
        <v>0.11541193181818182</v>
      </c>
      <c r="I33" s="36"/>
      <c r="J33" s="36"/>
      <c r="K33" s="38">
        <v>5.28</v>
      </c>
      <c r="L33" s="34">
        <v>5.28</v>
      </c>
      <c r="M33" s="36"/>
      <c r="N33" s="36"/>
    </row>
    <row r="34" spans="1:14">
      <c r="A34" s="34" t="s">
        <v>89</v>
      </c>
      <c r="B34" s="34">
        <v>416</v>
      </c>
      <c r="C34" s="36">
        <f>SUM('B9. SV Tot nghiep'!C43:E43)</f>
        <v>0.67067307692307698</v>
      </c>
      <c r="D34" s="37">
        <v>0.78869999999999996</v>
      </c>
      <c r="E34" s="36"/>
      <c r="F34" s="36"/>
      <c r="G34" s="36">
        <f>'B9. SV Tot nghiep'!K43</f>
        <v>0.20432692307692307</v>
      </c>
      <c r="H34" s="36">
        <v>0.16921473245309243</v>
      </c>
      <c r="I34" s="36"/>
      <c r="J34" s="36"/>
      <c r="K34" s="38">
        <v>5.0501792114695343</v>
      </c>
      <c r="L34" s="34">
        <v>5.09</v>
      </c>
      <c r="M34" s="36"/>
      <c r="N34" s="36"/>
    </row>
    <row r="35" spans="1:14">
      <c r="A35" s="34" t="s">
        <v>51</v>
      </c>
      <c r="B35" s="34">
        <v>354</v>
      </c>
      <c r="C35" s="36">
        <f>SUM('B9. SV Tot nghiep'!C45:E45)</f>
        <v>0.71186440677966112</v>
      </c>
      <c r="D35" s="37">
        <v>0.6915</v>
      </c>
      <c r="E35" s="36"/>
      <c r="F35" s="36"/>
      <c r="G35" s="36">
        <f>'B9. SV Tot nghiep'!K45</f>
        <v>0.15536723163841809</v>
      </c>
      <c r="H35" s="36">
        <v>0.17510809141445335</v>
      </c>
      <c r="I35" s="36"/>
      <c r="J35" s="36"/>
      <c r="K35" s="38">
        <v>5.1904761904761907</v>
      </c>
      <c r="L35" s="34">
        <v>5.18</v>
      </c>
      <c r="M35" s="36"/>
      <c r="N35" s="36"/>
    </row>
    <row r="36" spans="1:14">
      <c r="A36" s="34" t="s">
        <v>52</v>
      </c>
      <c r="B36" s="34">
        <v>606</v>
      </c>
      <c r="C36" s="36">
        <f>SUM('B9. SV Tot nghiep'!C47:E47)</f>
        <v>0.64851485148514842</v>
      </c>
      <c r="D36" s="37">
        <v>0.64180000000000004</v>
      </c>
      <c r="E36" s="36"/>
      <c r="F36" s="36"/>
      <c r="G36" s="36">
        <f>'B9. SV Tot nghiep'!K47</f>
        <v>0.17491749174917492</v>
      </c>
      <c r="H36" s="36">
        <v>0.1989203778677463</v>
      </c>
      <c r="I36" s="36"/>
      <c r="J36" s="36"/>
      <c r="K36" s="38">
        <v>5.0941475826972011</v>
      </c>
      <c r="L36" s="34">
        <v>5.07</v>
      </c>
      <c r="M36" s="36"/>
      <c r="N36" s="36"/>
    </row>
    <row r="37" spans="1:14">
      <c r="A37" s="34" t="s">
        <v>53</v>
      </c>
      <c r="B37" s="34">
        <v>390</v>
      </c>
      <c r="C37" s="36">
        <f>SUM('B9. SV Tot nghiep'!C49:E49)</f>
        <v>0.50769230769230766</v>
      </c>
      <c r="D37" s="37">
        <v>0.67230000000000001</v>
      </c>
      <c r="E37" s="36"/>
      <c r="F37" s="36"/>
      <c r="G37" s="36">
        <f>'B9. SV Tot nghiep'!K49</f>
        <v>0.1</v>
      </c>
      <c r="H37" s="36">
        <v>0.13286713286713286</v>
      </c>
      <c r="I37" s="36"/>
      <c r="J37" s="36"/>
      <c r="K37" s="38">
        <v>4.9898989898989896</v>
      </c>
      <c r="L37" s="38">
        <v>4.99</v>
      </c>
      <c r="M37" s="36"/>
      <c r="N37" s="36"/>
    </row>
    <row r="41" spans="1:14">
      <c r="A41" s="84" t="s">
        <v>40</v>
      </c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</row>
    <row r="42" spans="1:14">
      <c r="A42" s="84" t="s">
        <v>92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</row>
    <row r="44" spans="1:14">
      <c r="A44" s="91" t="s">
        <v>33</v>
      </c>
      <c r="B44" s="91" t="s">
        <v>30</v>
      </c>
      <c r="C44" s="91" t="s">
        <v>34</v>
      </c>
      <c r="D44" s="91"/>
      <c r="E44" s="91"/>
      <c r="F44" s="91"/>
      <c r="G44" s="91" t="s">
        <v>35</v>
      </c>
      <c r="H44" s="91"/>
      <c r="I44" s="91"/>
      <c r="J44" s="91"/>
      <c r="K44" s="91" t="s">
        <v>36</v>
      </c>
      <c r="L44" s="91"/>
      <c r="M44" s="91"/>
      <c r="N44" s="91"/>
    </row>
    <row r="45" spans="1:14" ht="45">
      <c r="A45" s="91"/>
      <c r="B45" s="91"/>
      <c r="C45" s="34" t="s">
        <v>37</v>
      </c>
      <c r="D45" s="34" t="s">
        <v>38</v>
      </c>
      <c r="E45" s="34" t="s">
        <v>41</v>
      </c>
      <c r="F45" s="34" t="s">
        <v>39</v>
      </c>
      <c r="G45" s="34" t="s">
        <v>37</v>
      </c>
      <c r="H45" s="34" t="s">
        <v>38</v>
      </c>
      <c r="I45" s="34" t="s">
        <v>41</v>
      </c>
      <c r="J45" s="34" t="s">
        <v>39</v>
      </c>
      <c r="K45" s="34" t="s">
        <v>37</v>
      </c>
      <c r="L45" s="34" t="s">
        <v>38</v>
      </c>
      <c r="M45" s="34" t="s">
        <v>41</v>
      </c>
      <c r="N45" s="34" t="s">
        <v>39</v>
      </c>
    </row>
    <row r="46" spans="1:14">
      <c r="A46" s="34" t="s">
        <v>49</v>
      </c>
      <c r="B46" s="34">
        <v>325</v>
      </c>
      <c r="C46" s="36">
        <f>SUM('B9. SV Tot nghiep'!C59:E59)</f>
        <v>0.84</v>
      </c>
      <c r="D46" s="37">
        <v>0.81</v>
      </c>
      <c r="E46" s="36"/>
      <c r="F46" s="36"/>
      <c r="G46" s="36">
        <f>'B9. SV Tot nghiep'!K59</f>
        <v>0.15076923076923077</v>
      </c>
      <c r="H46" s="36">
        <v>0.11541193181818182</v>
      </c>
      <c r="I46" s="36"/>
      <c r="J46" s="36"/>
      <c r="K46" s="38">
        <v>5.1648351648351651</v>
      </c>
      <c r="L46" s="34">
        <v>5.28</v>
      </c>
      <c r="M46" s="36"/>
      <c r="N46" s="36"/>
    </row>
    <row r="47" spans="1:14">
      <c r="A47" s="34" t="s">
        <v>89</v>
      </c>
      <c r="B47" s="34">
        <v>308</v>
      </c>
      <c r="C47" s="36">
        <f>SUM('B9. SV Tot nghiep'!C61:E61)</f>
        <v>0.86363636363636365</v>
      </c>
      <c r="D47" s="37">
        <v>0.78869999999999996</v>
      </c>
      <c r="E47" s="36"/>
      <c r="F47" s="36"/>
      <c r="G47" s="36">
        <f>'B9. SV Tot nghiep'!K61</f>
        <v>0.10064935064935066</v>
      </c>
      <c r="H47" s="36">
        <v>0.16921473245309243</v>
      </c>
      <c r="I47" s="36"/>
      <c r="J47" s="36"/>
      <c r="K47" s="38">
        <v>5.1165413533834583</v>
      </c>
      <c r="L47" s="34">
        <v>5.09</v>
      </c>
      <c r="M47" s="36"/>
      <c r="N47" s="36"/>
    </row>
    <row r="48" spans="1:14">
      <c r="A48" s="34" t="s">
        <v>51</v>
      </c>
      <c r="B48" s="34">
        <v>355</v>
      </c>
      <c r="C48" s="36">
        <f>SUM('B9. SV Tot nghiep'!C63:E63)</f>
        <v>0.78028169014084514</v>
      </c>
      <c r="D48" s="37">
        <v>0.6915</v>
      </c>
      <c r="E48" s="36"/>
      <c r="F48" s="36"/>
      <c r="G48" s="36">
        <f>'B9. SV Tot nghiep'!K63</f>
        <v>0.16056338028169015</v>
      </c>
      <c r="H48" s="36">
        <v>0.17510809141445299</v>
      </c>
      <c r="I48" s="36"/>
      <c r="J48" s="36"/>
      <c r="K48" s="38">
        <v>5.2166064981949463</v>
      </c>
      <c r="L48" s="34">
        <v>5.18</v>
      </c>
      <c r="M48" s="36"/>
      <c r="N48" s="36"/>
    </row>
    <row r="49" spans="1:14">
      <c r="A49" s="34" t="s">
        <v>52</v>
      </c>
      <c r="B49" s="34">
        <v>302</v>
      </c>
      <c r="C49" s="36">
        <f>SUM('B9. SV Tot nghiep'!C65:E65)</f>
        <v>0.77152317880794707</v>
      </c>
      <c r="D49" s="37">
        <v>0.64180000000000004</v>
      </c>
      <c r="E49" s="36"/>
      <c r="F49" s="36"/>
      <c r="G49" s="36">
        <f>'B9. SV Tot nghiep'!K65</f>
        <v>0.16225165562913907</v>
      </c>
      <c r="H49" s="36">
        <v>0.1989203778677463</v>
      </c>
      <c r="I49" s="36"/>
      <c r="J49" s="36"/>
      <c r="K49" s="38">
        <v>5.0729613733905579</v>
      </c>
      <c r="L49" s="34">
        <v>5.07</v>
      </c>
      <c r="M49" s="36"/>
      <c r="N49" s="36"/>
    </row>
    <row r="50" spans="1:14">
      <c r="A50" s="34" t="s">
        <v>53</v>
      </c>
      <c r="B50" s="34">
        <v>276</v>
      </c>
      <c r="C50" s="36">
        <f>SUM('B9. SV Tot nghiep'!C67:E67)</f>
        <v>0.69565217391304346</v>
      </c>
      <c r="D50" s="37">
        <v>0.67230000000000001</v>
      </c>
      <c r="E50" s="36"/>
      <c r="F50" s="36"/>
      <c r="G50" s="36">
        <f>'B9. SV Tot nghiep'!K67</f>
        <v>8.6956521739130432E-2</v>
      </c>
      <c r="H50" s="36">
        <v>0.13286713286713286</v>
      </c>
      <c r="I50" s="36"/>
      <c r="J50" s="36"/>
      <c r="K50" s="38">
        <v>5</v>
      </c>
      <c r="L50" s="38">
        <v>4.99</v>
      </c>
      <c r="M50" s="36"/>
      <c r="N50" s="36"/>
    </row>
    <row r="53" spans="1:14">
      <c r="A53" s="84" t="s">
        <v>40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</row>
    <row r="54" spans="1:14">
      <c r="A54" s="84" t="s">
        <v>91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</row>
    <row r="56" spans="1:14">
      <c r="A56" s="91" t="s">
        <v>33</v>
      </c>
      <c r="B56" s="91" t="s">
        <v>30</v>
      </c>
      <c r="C56" s="91" t="s">
        <v>34</v>
      </c>
      <c r="D56" s="91"/>
      <c r="E56" s="91"/>
      <c r="F56" s="91"/>
      <c r="G56" s="91" t="s">
        <v>35</v>
      </c>
      <c r="H56" s="91"/>
      <c r="I56" s="91"/>
      <c r="J56" s="91"/>
      <c r="K56" s="91" t="s">
        <v>36</v>
      </c>
      <c r="L56" s="91"/>
      <c r="M56" s="91"/>
      <c r="N56" s="91"/>
    </row>
    <row r="57" spans="1:14" ht="45">
      <c r="A57" s="91"/>
      <c r="B57" s="91"/>
      <c r="C57" s="34" t="s">
        <v>37</v>
      </c>
      <c r="D57" s="34" t="s">
        <v>38</v>
      </c>
      <c r="E57" s="34" t="s">
        <v>41</v>
      </c>
      <c r="F57" s="34" t="s">
        <v>39</v>
      </c>
      <c r="G57" s="34" t="s">
        <v>37</v>
      </c>
      <c r="H57" s="34" t="s">
        <v>38</v>
      </c>
      <c r="I57" s="34" t="s">
        <v>41</v>
      </c>
      <c r="J57" s="34" t="s">
        <v>39</v>
      </c>
      <c r="K57" s="34" t="s">
        <v>37</v>
      </c>
      <c r="L57" s="34" t="s">
        <v>38</v>
      </c>
      <c r="M57" s="34" t="s">
        <v>41</v>
      </c>
      <c r="N57" s="34" t="s">
        <v>39</v>
      </c>
    </row>
    <row r="58" spans="1:14">
      <c r="A58" s="34" t="s">
        <v>49</v>
      </c>
      <c r="B58" s="34">
        <v>46</v>
      </c>
      <c r="C58" s="36">
        <f>SUM('B9. SV Tot nghiep'!C77:E77)</f>
        <v>0.60869565217391308</v>
      </c>
      <c r="D58" s="37">
        <v>0.81</v>
      </c>
      <c r="E58" s="36"/>
      <c r="F58" s="36"/>
      <c r="G58" s="36">
        <f>'B9. SV Tot nghiep'!K77</f>
        <v>6.5217391304347824E-2</v>
      </c>
      <c r="H58" s="36">
        <v>0.11541193181818182</v>
      </c>
      <c r="I58" s="36"/>
      <c r="J58" s="36"/>
      <c r="K58" s="38">
        <v>5.5</v>
      </c>
      <c r="L58" s="34">
        <v>5.28</v>
      </c>
      <c r="M58" s="36"/>
      <c r="N58" s="36"/>
    </row>
    <row r="59" spans="1:14">
      <c r="A59" s="34" t="s">
        <v>89</v>
      </c>
      <c r="B59" s="34">
        <v>84</v>
      </c>
      <c r="C59" s="36">
        <f>SUM('B9. SV Tot nghiep'!C79:E79)</f>
        <v>0.8214285714285714</v>
      </c>
      <c r="D59" s="37">
        <v>0.78869999999999996</v>
      </c>
      <c r="E59" s="36"/>
      <c r="F59" s="36"/>
      <c r="G59" s="36">
        <f>'B9. SV Tot nghiep'!K79</f>
        <v>0.13095238095238096</v>
      </c>
      <c r="H59" s="36">
        <v>0.16921473245309243</v>
      </c>
      <c r="I59" s="36"/>
      <c r="J59" s="36"/>
      <c r="K59" s="38">
        <v>5.0579710144927539</v>
      </c>
      <c r="L59" s="34">
        <v>5.09</v>
      </c>
      <c r="M59" s="36"/>
      <c r="N59" s="36"/>
    </row>
    <row r="60" spans="1:14">
      <c r="A60" s="34" t="s">
        <v>51</v>
      </c>
      <c r="B60" s="34">
        <v>125</v>
      </c>
      <c r="C60" s="36">
        <f>SUM('B9. SV Tot nghiep'!C81:E81)</f>
        <v>0.88800000000000001</v>
      </c>
      <c r="D60" s="37">
        <v>0.6915</v>
      </c>
      <c r="E60" s="36"/>
      <c r="F60" s="36"/>
      <c r="G60" s="36">
        <f>'B9. SV Tot nghiep'!K81</f>
        <v>8.7999999999999995E-2</v>
      </c>
      <c r="H60" s="36">
        <v>0.17510809141445335</v>
      </c>
      <c r="I60" s="36"/>
      <c r="J60" s="36"/>
      <c r="K60" s="38">
        <v>5.2252252252252251</v>
      </c>
      <c r="L60" s="34">
        <v>5.18</v>
      </c>
      <c r="M60" s="36"/>
      <c r="N60" s="36"/>
    </row>
    <row r="61" spans="1:14">
      <c r="A61" s="34" t="s">
        <v>52</v>
      </c>
      <c r="B61" s="34">
        <v>176</v>
      </c>
      <c r="C61" s="36">
        <f>SUM('B9. SV Tot nghiep'!C83:E83)</f>
        <v>0.88068181818181823</v>
      </c>
      <c r="D61" s="37">
        <v>0.64180000000000004</v>
      </c>
      <c r="E61" s="36"/>
      <c r="F61" s="36"/>
      <c r="G61" s="36">
        <f>'B9. SV Tot nghiep'!K83</f>
        <v>9.0909090909090912E-2</v>
      </c>
      <c r="H61" s="36">
        <v>0.1989203778677463</v>
      </c>
      <c r="I61" s="36"/>
      <c r="J61" s="36"/>
      <c r="K61" s="38">
        <v>5.032258064516129</v>
      </c>
      <c r="L61" s="34">
        <v>5.07</v>
      </c>
      <c r="M61" s="36"/>
      <c r="N61" s="36"/>
    </row>
    <row r="62" spans="1:14">
      <c r="A62" s="34" t="s">
        <v>53</v>
      </c>
      <c r="B62" s="34">
        <v>254</v>
      </c>
      <c r="C62" s="36">
        <f>SUM('B9. SV Tot nghiep'!C85:E85)</f>
        <v>0.6889763779527559</v>
      </c>
      <c r="D62" s="37">
        <v>0.67230000000000001</v>
      </c>
      <c r="E62" s="36"/>
      <c r="F62" s="36"/>
      <c r="G62" s="36">
        <f>'B9. SV Tot nghiep'!K85</f>
        <v>9.8425196850393706E-2</v>
      </c>
      <c r="H62" s="36">
        <v>0.13286713286713286</v>
      </c>
      <c r="I62" s="36"/>
      <c r="J62" s="36"/>
      <c r="K62" s="38">
        <v>5</v>
      </c>
      <c r="L62" s="38">
        <v>4.99</v>
      </c>
      <c r="M62" s="36"/>
      <c r="N62" s="36"/>
    </row>
    <row r="65" spans="1:14">
      <c r="A65" s="84" t="s">
        <v>40</v>
      </c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</row>
    <row r="66" spans="1:14">
      <c r="A66" s="84" t="s">
        <v>71</v>
      </c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</row>
    <row r="68" spans="1:14">
      <c r="A68" s="91" t="s">
        <v>33</v>
      </c>
      <c r="B68" s="91" t="s">
        <v>30</v>
      </c>
      <c r="C68" s="91" t="s">
        <v>34</v>
      </c>
      <c r="D68" s="91"/>
      <c r="E68" s="91"/>
      <c r="F68" s="91"/>
      <c r="G68" s="91" t="s">
        <v>35</v>
      </c>
      <c r="H68" s="91"/>
      <c r="I68" s="91"/>
      <c r="J68" s="91"/>
      <c r="K68" s="91" t="s">
        <v>36</v>
      </c>
      <c r="L68" s="91"/>
      <c r="M68" s="91"/>
      <c r="N68" s="91"/>
    </row>
    <row r="69" spans="1:14" ht="60" customHeight="1">
      <c r="A69" s="91"/>
      <c r="B69" s="91"/>
      <c r="C69" s="34" t="s">
        <v>37</v>
      </c>
      <c r="D69" s="34" t="s">
        <v>38</v>
      </c>
      <c r="E69" s="34" t="s">
        <v>41</v>
      </c>
      <c r="F69" s="34" t="s">
        <v>39</v>
      </c>
      <c r="G69" s="34" t="s">
        <v>37</v>
      </c>
      <c r="H69" s="34" t="s">
        <v>38</v>
      </c>
      <c r="I69" s="34" t="s">
        <v>41</v>
      </c>
      <c r="J69" s="34" t="s">
        <v>39</v>
      </c>
      <c r="K69" s="34" t="s">
        <v>37</v>
      </c>
      <c r="L69" s="34" t="s">
        <v>38</v>
      </c>
      <c r="M69" s="34" t="s">
        <v>41</v>
      </c>
      <c r="N69" s="34" t="s">
        <v>39</v>
      </c>
    </row>
    <row r="70" spans="1:14">
      <c r="A70" s="34" t="s">
        <v>49</v>
      </c>
      <c r="B70" s="34">
        <v>191</v>
      </c>
      <c r="C70" s="36">
        <f>SUM('B9. SV Tot nghiep'!C95:E95)</f>
        <v>0.79057591623036649</v>
      </c>
      <c r="D70" s="37">
        <v>0.81</v>
      </c>
      <c r="E70" s="36"/>
      <c r="F70" s="36"/>
      <c r="G70" s="36">
        <f>'B9. SV Tot nghiep'!K95</f>
        <v>8.9005235602094238E-2</v>
      </c>
      <c r="H70" s="36">
        <v>0.11541193181818182</v>
      </c>
      <c r="I70" s="36"/>
      <c r="J70" s="36"/>
      <c r="K70" s="38">
        <v>5.3178807947019866</v>
      </c>
      <c r="L70" s="34">
        <v>5.28</v>
      </c>
      <c r="M70" s="36"/>
      <c r="N70" s="36"/>
    </row>
    <row r="71" spans="1:14">
      <c r="A71" s="34" t="s">
        <v>89</v>
      </c>
      <c r="B71" s="34">
        <v>144</v>
      </c>
      <c r="C71" s="36">
        <f>SUM('B9. SV Tot nghiep'!C97:E97)</f>
        <v>0.78472222222222221</v>
      </c>
      <c r="D71" s="37">
        <v>0.78869999999999996</v>
      </c>
      <c r="E71" s="36"/>
      <c r="F71" s="36"/>
      <c r="G71" s="36">
        <f>'B9. SV Tot nghiep'!K97</f>
        <v>0.14583333333333334</v>
      </c>
      <c r="H71" s="36">
        <v>0.16921473245309243</v>
      </c>
      <c r="I71" s="36"/>
      <c r="J71" s="36"/>
      <c r="K71" s="38">
        <v>5.168141592920354</v>
      </c>
      <c r="L71" s="34">
        <v>5.09</v>
      </c>
      <c r="M71" s="36"/>
      <c r="N71" s="36"/>
    </row>
    <row r="72" spans="1:14">
      <c r="A72" s="34" t="s">
        <v>51</v>
      </c>
      <c r="B72" s="34">
        <v>229</v>
      </c>
      <c r="C72" s="36">
        <f>SUM('B9. SV Tot nghiep'!C99:E99)</f>
        <v>0.71179039301310043</v>
      </c>
      <c r="D72" s="37">
        <v>0.6915</v>
      </c>
      <c r="E72" s="36"/>
      <c r="F72" s="36"/>
      <c r="G72" s="36">
        <f>'B9. SV Tot nghiep'!K99</f>
        <v>0.18777292576419213</v>
      </c>
      <c r="H72" s="36">
        <v>0.17510809141445335</v>
      </c>
      <c r="I72" s="36"/>
      <c r="J72" s="36"/>
      <c r="K72" s="38">
        <v>5.2638036809815949</v>
      </c>
      <c r="L72" s="34">
        <v>5.18</v>
      </c>
      <c r="M72" s="36"/>
      <c r="N72" s="36"/>
    </row>
    <row r="73" spans="1:14">
      <c r="A73" s="34" t="s">
        <v>52</v>
      </c>
      <c r="B73" s="34">
        <v>384</v>
      </c>
      <c r="C73" s="36">
        <f>SUM('B9. SV Tot nghiep'!C101:E101)</f>
        <v>0.6484375</v>
      </c>
      <c r="D73" s="37">
        <v>0.64180000000000004</v>
      </c>
      <c r="E73" s="36"/>
      <c r="F73" s="36"/>
      <c r="G73" s="36">
        <f>'B9. SV Tot nghiep'!K101</f>
        <v>0.18229166666666666</v>
      </c>
      <c r="H73" s="36">
        <v>0.1989203778677463</v>
      </c>
      <c r="I73" s="36"/>
      <c r="J73" s="36"/>
      <c r="K73" s="38">
        <v>5.0883534136546187</v>
      </c>
      <c r="L73" s="34">
        <v>5.07</v>
      </c>
      <c r="M73" s="36"/>
      <c r="N73" s="36"/>
    </row>
    <row r="74" spans="1:14">
      <c r="A74" s="34" t="s">
        <v>53</v>
      </c>
      <c r="B74" s="34">
        <v>304</v>
      </c>
      <c r="C74" s="36">
        <f>SUM('B9. SV Tot nghiep'!C103:E103)</f>
        <v>0.54605263157894735</v>
      </c>
      <c r="D74" s="37">
        <v>0.67230000000000001</v>
      </c>
      <c r="E74" s="36"/>
      <c r="F74" s="36"/>
      <c r="G74" s="36">
        <f>'B9. SV Tot nghiep'!K103</f>
        <v>0.12828947368421054</v>
      </c>
      <c r="H74" s="36">
        <v>0.13286713286713286</v>
      </c>
      <c r="I74" s="36"/>
      <c r="J74" s="36"/>
      <c r="K74" s="38">
        <v>4.9819277108433733</v>
      </c>
      <c r="L74" s="38">
        <v>4.99</v>
      </c>
      <c r="M74" s="36"/>
      <c r="N74" s="36"/>
    </row>
    <row r="78" spans="1:14">
      <c r="A78" s="84" t="s">
        <v>40</v>
      </c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</row>
    <row r="79" spans="1:14">
      <c r="A79" s="84" t="s">
        <v>73</v>
      </c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</row>
    <row r="81" spans="1:14">
      <c r="A81" s="91" t="s">
        <v>33</v>
      </c>
      <c r="B81" s="91" t="s">
        <v>30</v>
      </c>
      <c r="C81" s="91" t="s">
        <v>34</v>
      </c>
      <c r="D81" s="91"/>
      <c r="E81" s="91"/>
      <c r="F81" s="91"/>
      <c r="G81" s="91" t="s">
        <v>35</v>
      </c>
      <c r="H81" s="91"/>
      <c r="I81" s="91"/>
      <c r="J81" s="91"/>
      <c r="K81" s="91" t="s">
        <v>36</v>
      </c>
      <c r="L81" s="91"/>
      <c r="M81" s="91"/>
      <c r="N81" s="91"/>
    </row>
    <row r="82" spans="1:14" ht="45">
      <c r="A82" s="91"/>
      <c r="B82" s="91"/>
      <c r="C82" s="34" t="s">
        <v>37</v>
      </c>
      <c r="D82" s="34" t="s">
        <v>38</v>
      </c>
      <c r="E82" s="34" t="s">
        <v>41</v>
      </c>
      <c r="F82" s="34" t="s">
        <v>39</v>
      </c>
      <c r="G82" s="34" t="s">
        <v>37</v>
      </c>
      <c r="H82" s="34" t="s">
        <v>38</v>
      </c>
      <c r="I82" s="34" t="s">
        <v>41</v>
      </c>
      <c r="J82" s="34" t="s">
        <v>39</v>
      </c>
      <c r="K82" s="34" t="s">
        <v>37</v>
      </c>
      <c r="L82" s="34" t="s">
        <v>38</v>
      </c>
      <c r="M82" s="34" t="s">
        <v>41</v>
      </c>
      <c r="N82" s="34" t="s">
        <v>39</v>
      </c>
    </row>
    <row r="83" spans="1:14">
      <c r="A83" s="34" t="s">
        <v>49</v>
      </c>
      <c r="B83" s="34">
        <v>234</v>
      </c>
      <c r="C83" s="36">
        <f>SUM('B9. SV Tot nghiep'!C113:E113)</f>
        <v>0.69230769230769229</v>
      </c>
      <c r="D83" s="37">
        <v>0.81</v>
      </c>
      <c r="E83" s="36"/>
      <c r="F83" s="36"/>
      <c r="G83" s="36">
        <f>'B9. SV Tot nghiep'!K113</f>
        <v>0.17948717948717949</v>
      </c>
      <c r="H83" s="36">
        <v>0.11541193181818182</v>
      </c>
      <c r="I83" s="36"/>
      <c r="J83" s="36"/>
      <c r="K83" s="38">
        <v>5.2654320987654319</v>
      </c>
      <c r="L83" s="34">
        <v>5.28</v>
      </c>
      <c r="M83" s="36"/>
      <c r="N83" s="36"/>
    </row>
    <row r="84" spans="1:14">
      <c r="A84" s="34" t="s">
        <v>89</v>
      </c>
      <c r="B84" s="34">
        <v>274</v>
      </c>
      <c r="C84" s="36">
        <f>SUM('B9. SV Tot nghiep'!C115:E115)</f>
        <v>0.61678832116788318</v>
      </c>
      <c r="D84" s="37">
        <v>0.78869999999999996</v>
      </c>
      <c r="E84" s="36"/>
      <c r="F84" s="36"/>
      <c r="G84" s="36">
        <f>'B9. SV Tot nghiep'!K115</f>
        <v>0.25912408759124089</v>
      </c>
      <c r="H84" s="36">
        <v>0.16921473245309243</v>
      </c>
      <c r="I84" s="36"/>
      <c r="J84" s="36"/>
      <c r="K84" s="38">
        <v>5.1124260355029589</v>
      </c>
      <c r="L84" s="34">
        <v>5.09</v>
      </c>
      <c r="M84" s="36"/>
      <c r="N84" s="36"/>
    </row>
    <row r="85" spans="1:14">
      <c r="A85" s="34" t="s">
        <v>51</v>
      </c>
      <c r="B85" s="34">
        <v>276</v>
      </c>
      <c r="C85" s="36">
        <f>SUM('B9. SV Tot nghiep'!C117:E117)</f>
        <v>0.61956521739130432</v>
      </c>
      <c r="D85" s="37">
        <v>0.6915</v>
      </c>
      <c r="E85" s="36"/>
      <c r="F85" s="36"/>
      <c r="G85" s="36">
        <f>'B9. SV Tot nghiep'!K117</f>
        <v>0.2391304347826087</v>
      </c>
      <c r="H85" s="36">
        <v>0.17510809141445335</v>
      </c>
      <c r="I85" s="36"/>
      <c r="J85" s="36"/>
      <c r="K85" s="38">
        <v>5.2923976608187138</v>
      </c>
      <c r="L85" s="34">
        <v>5.18</v>
      </c>
      <c r="M85" s="36"/>
      <c r="N85" s="36"/>
    </row>
    <row r="86" spans="1:14">
      <c r="A86" s="34" t="s">
        <v>52</v>
      </c>
      <c r="B86" s="34">
        <v>413</v>
      </c>
      <c r="C86" s="36">
        <f>SUM('B9. SV Tot nghiep'!C119:E119)</f>
        <v>0.54963680387409197</v>
      </c>
      <c r="D86" s="37">
        <v>0.64180000000000004</v>
      </c>
      <c r="E86" s="36"/>
      <c r="F86" s="36"/>
      <c r="G86" s="36">
        <f>'B9. SV Tot nghiep'!K119</f>
        <v>0.24213075060532688</v>
      </c>
      <c r="H86" s="36">
        <v>0.1989203778677463</v>
      </c>
      <c r="I86" s="36"/>
      <c r="J86" s="36"/>
      <c r="K86" s="38">
        <v>5.1321585903083697</v>
      </c>
      <c r="L86" s="34">
        <v>5.07</v>
      </c>
      <c r="M86" s="36"/>
      <c r="N86" s="36"/>
    </row>
    <row r="87" spans="1:14">
      <c r="A87" s="34" t="s">
        <v>53</v>
      </c>
      <c r="B87" s="34">
        <v>429</v>
      </c>
      <c r="C87" s="36">
        <f>SUM('B9. SV Tot nghiep'!C121:E121)</f>
        <v>0.35431235431235431</v>
      </c>
      <c r="D87" s="37">
        <v>0.67230000000000001</v>
      </c>
      <c r="E87" s="36"/>
      <c r="F87" s="36"/>
      <c r="G87" s="36">
        <f>'B9. SV Tot nghiep'!K121</f>
        <v>0.20745920745920746</v>
      </c>
      <c r="H87" s="36">
        <v>0.13286713286713286</v>
      </c>
      <c r="I87" s="36"/>
      <c r="J87" s="36"/>
      <c r="K87" s="38">
        <v>4.9671052631578947</v>
      </c>
      <c r="L87" s="38">
        <v>4.99</v>
      </c>
      <c r="M87" s="36"/>
      <c r="N87" s="36"/>
    </row>
    <row r="96" spans="1:14" ht="15.75" customHeight="1">
      <c r="K96" s="35"/>
    </row>
    <row r="97" spans="11:14" ht="27.75" customHeight="1">
      <c r="K97" s="35"/>
    </row>
    <row r="98" spans="11:14">
      <c r="K98" s="35"/>
    </row>
    <row r="99" spans="11:14">
      <c r="K99" s="35"/>
    </row>
    <row r="100" spans="11:14">
      <c r="K100" s="40"/>
    </row>
    <row r="101" spans="11:14">
      <c r="K101" s="40"/>
    </row>
    <row r="102" spans="11:14">
      <c r="K102" s="35"/>
    </row>
    <row r="103" spans="11:14">
      <c r="K103" s="35"/>
    </row>
    <row r="104" spans="11:14" ht="15" customHeight="1">
      <c r="K104" s="35"/>
    </row>
    <row r="105" spans="11:14" ht="15" customHeight="1">
      <c r="K105" s="35"/>
    </row>
    <row r="106" spans="11:14">
      <c r="K106" s="33"/>
    </row>
    <row r="109" spans="11:14" ht="15" customHeight="1">
      <c r="M109" s="35"/>
      <c r="N109" s="33"/>
    </row>
    <row r="110" spans="11:14">
      <c r="M110" s="35"/>
      <c r="N110" s="33"/>
    </row>
    <row r="111" spans="11:14">
      <c r="M111" s="35"/>
      <c r="N111" s="33"/>
    </row>
    <row r="112" spans="11:14">
      <c r="M112" s="35"/>
      <c r="N112" s="33"/>
    </row>
    <row r="113" spans="13:14">
      <c r="M113" s="40"/>
      <c r="N113" s="33"/>
    </row>
    <row r="114" spans="13:14">
      <c r="M114" s="40"/>
      <c r="N114" s="33"/>
    </row>
    <row r="115" spans="13:14">
      <c r="M115" s="35"/>
      <c r="N115" s="33"/>
    </row>
    <row r="116" spans="13:14">
      <c r="M116" s="35"/>
      <c r="N116" s="33"/>
    </row>
    <row r="117" spans="13:14">
      <c r="M117" s="35"/>
      <c r="N117" s="33"/>
    </row>
    <row r="118" spans="13:14">
      <c r="M118" s="35"/>
      <c r="N118" s="33"/>
    </row>
    <row r="123" spans="13:14">
      <c r="M123" s="33"/>
    </row>
    <row r="124" spans="13:14">
      <c r="M124" s="35"/>
    </row>
    <row r="125" spans="13:14">
      <c r="M125" s="35"/>
    </row>
    <row r="126" spans="13:14">
      <c r="M126" s="35"/>
    </row>
    <row r="127" spans="13:14">
      <c r="M127" s="35"/>
    </row>
    <row r="128" spans="13:14">
      <c r="M128" s="40"/>
    </row>
    <row r="129" spans="13:13">
      <c r="M129" s="40"/>
    </row>
    <row r="130" spans="13:13">
      <c r="M130" s="35"/>
    </row>
    <row r="131" spans="13:13">
      <c r="M131" s="35"/>
    </row>
    <row r="132" spans="13:13">
      <c r="M132" s="35"/>
    </row>
    <row r="133" spans="13:13" ht="15" customHeight="1">
      <c r="M133" s="35"/>
    </row>
    <row r="134" spans="13:13">
      <c r="M134" s="33"/>
    </row>
    <row r="138" spans="13:13">
      <c r="M138" s="35"/>
    </row>
    <row r="139" spans="13:13">
      <c r="M139" s="35"/>
    </row>
    <row r="140" spans="13:13">
      <c r="M140" s="35"/>
    </row>
    <row r="141" spans="13:13">
      <c r="M141" s="35"/>
    </row>
    <row r="142" spans="13:13">
      <c r="M142" s="40"/>
    </row>
    <row r="143" spans="13:13">
      <c r="M143" s="40"/>
    </row>
    <row r="144" spans="13:13">
      <c r="M144" s="35"/>
    </row>
    <row r="145" spans="12:13">
      <c r="M145" s="35"/>
    </row>
    <row r="146" spans="12:13">
      <c r="M146" s="35"/>
    </row>
    <row r="147" spans="12:13" ht="15" customHeight="1">
      <c r="M147" s="35"/>
    </row>
    <row r="148" spans="12:13">
      <c r="M148" s="33"/>
    </row>
    <row r="150" spans="12:13">
      <c r="L150" s="33"/>
    </row>
    <row r="151" spans="12:13" ht="15" customHeight="1">
      <c r="L151" s="35"/>
    </row>
    <row r="152" spans="12:13">
      <c r="L152" s="35"/>
    </row>
    <row r="153" spans="12:13">
      <c r="L153" s="35"/>
    </row>
    <row r="154" spans="12:13">
      <c r="L154" s="35"/>
    </row>
    <row r="155" spans="12:13">
      <c r="L155" s="40"/>
    </row>
    <row r="156" spans="12:13">
      <c r="L156" s="40"/>
    </row>
    <row r="157" spans="12:13">
      <c r="L157" s="35"/>
    </row>
    <row r="158" spans="12:13">
      <c r="L158" s="35"/>
    </row>
    <row r="159" spans="12:13">
      <c r="L159" s="35"/>
    </row>
    <row r="160" spans="12:13">
      <c r="L160" s="35"/>
    </row>
    <row r="169" spans="12:13">
      <c r="L169" s="33"/>
    </row>
    <row r="170" spans="12:13">
      <c r="L170" s="35"/>
    </row>
    <row r="171" spans="12:13">
      <c r="L171" s="35"/>
    </row>
    <row r="172" spans="12:13">
      <c r="L172" s="35"/>
      <c r="M172" s="41"/>
    </row>
    <row r="173" spans="12:13">
      <c r="L173" s="35"/>
      <c r="M173" s="42"/>
    </row>
    <row r="174" spans="12:13">
      <c r="L174" s="40"/>
      <c r="M174" s="41"/>
    </row>
    <row r="175" spans="12:13">
      <c r="L175" s="40"/>
      <c r="M175" s="43"/>
    </row>
    <row r="176" spans="12:13" ht="15" customHeight="1">
      <c r="L176" s="35"/>
      <c r="M176" s="41"/>
    </row>
    <row r="177" spans="12:14" ht="15" customHeight="1">
      <c r="L177" s="35"/>
      <c r="M177" s="43"/>
    </row>
    <row r="178" spans="12:14" ht="15" customHeight="1">
      <c r="L178" s="35"/>
      <c r="M178" s="41"/>
    </row>
    <row r="179" spans="12:14" ht="15" customHeight="1">
      <c r="L179" s="35"/>
      <c r="M179" s="35"/>
      <c r="N179" s="35"/>
    </row>
    <row r="180" spans="12:14" ht="15.75" customHeight="1">
      <c r="L180" s="35"/>
      <c r="M180" s="35"/>
      <c r="N180" s="35"/>
    </row>
    <row r="181" spans="12:14">
      <c r="L181" s="35"/>
      <c r="M181" s="35"/>
      <c r="N181" s="35"/>
    </row>
    <row r="182" spans="12:14" ht="18.75" customHeight="1">
      <c r="L182" s="35"/>
      <c r="M182" s="35"/>
      <c r="N182" s="35"/>
    </row>
    <row r="183" spans="12:14" ht="28.5" customHeight="1">
      <c r="L183" s="35"/>
      <c r="M183" s="35"/>
      <c r="N183" s="35"/>
    </row>
    <row r="184" spans="12:14" ht="18.75" customHeight="1">
      <c r="L184" s="35"/>
      <c r="M184" s="35"/>
      <c r="N184" s="35"/>
    </row>
    <row r="185" spans="12:14">
      <c r="L185" s="35"/>
      <c r="M185" s="35"/>
      <c r="N185" s="35"/>
    </row>
    <row r="186" spans="12:14" ht="18.75" customHeight="1">
      <c r="L186" s="35"/>
      <c r="M186" s="35"/>
      <c r="N186" s="35"/>
    </row>
    <row r="187" spans="12:14">
      <c r="L187" s="35"/>
      <c r="M187" s="35"/>
      <c r="N187" s="35"/>
    </row>
    <row r="188" spans="12:14">
      <c r="L188" s="35"/>
      <c r="M188" s="33"/>
      <c r="N188" s="33"/>
    </row>
    <row r="189" spans="12:14">
      <c r="L189" s="35"/>
      <c r="M189" s="33"/>
      <c r="N189" s="33"/>
    </row>
    <row r="190" spans="12:14" ht="15" customHeight="1">
      <c r="L190" s="35"/>
      <c r="M190" s="33"/>
      <c r="N190" s="33"/>
    </row>
    <row r="191" spans="12:14" ht="15" customHeight="1">
      <c r="L191" s="35"/>
      <c r="M191" s="33"/>
      <c r="N191" s="33"/>
    </row>
  </sheetData>
  <mergeCells count="49">
    <mergeCell ref="A14:N14"/>
    <mergeCell ref="A28:N28"/>
    <mergeCell ref="A29:N29"/>
    <mergeCell ref="A31:A32"/>
    <mergeCell ref="B31:B32"/>
    <mergeCell ref="C31:F31"/>
    <mergeCell ref="G31:J31"/>
    <mergeCell ref="K31:N31"/>
    <mergeCell ref="A15:N15"/>
    <mergeCell ref="A17:A18"/>
    <mergeCell ref="B17:B18"/>
    <mergeCell ref="C17:F17"/>
    <mergeCell ref="G17:J17"/>
    <mergeCell ref="K17:N17"/>
    <mergeCell ref="A1:N1"/>
    <mergeCell ref="A4:A5"/>
    <mergeCell ref="B4:B5"/>
    <mergeCell ref="C4:F4"/>
    <mergeCell ref="G4:J4"/>
    <mergeCell ref="K4:N4"/>
    <mergeCell ref="A2:N2"/>
    <mergeCell ref="A41:N41"/>
    <mergeCell ref="A42:N42"/>
    <mergeCell ref="A44:A45"/>
    <mergeCell ref="B44:B45"/>
    <mergeCell ref="C44:F44"/>
    <mergeCell ref="G44:J44"/>
    <mergeCell ref="K44:N44"/>
    <mergeCell ref="A53:N53"/>
    <mergeCell ref="A54:N54"/>
    <mergeCell ref="A56:A57"/>
    <mergeCell ref="B56:B57"/>
    <mergeCell ref="C56:F56"/>
    <mergeCell ref="G56:J56"/>
    <mergeCell ref="K56:N56"/>
    <mergeCell ref="A65:N65"/>
    <mergeCell ref="A66:N66"/>
    <mergeCell ref="A68:A69"/>
    <mergeCell ref="B68:B69"/>
    <mergeCell ref="C68:F68"/>
    <mergeCell ref="G68:J68"/>
    <mergeCell ref="K68:N68"/>
    <mergeCell ref="A78:N78"/>
    <mergeCell ref="A79:N79"/>
    <mergeCell ref="A81:A82"/>
    <mergeCell ref="B81:B82"/>
    <mergeCell ref="C81:F81"/>
    <mergeCell ref="G81:J81"/>
    <mergeCell ref="K81:N81"/>
  </mergeCells>
  <pageMargins left="0.45" right="0.2" top="0.5" bottom="0.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opLeftCell="A28" zoomScale="130" zoomScaleNormal="130" workbookViewId="0">
      <selection activeCell="F15" sqref="F15"/>
    </sheetView>
  </sheetViews>
  <sheetFormatPr defaultRowHeight="15"/>
  <cols>
    <col min="1" max="1" width="13.140625" customWidth="1"/>
    <col min="2" max="2" width="14.140625" customWidth="1"/>
    <col min="3" max="3" width="12.85546875" style="22" customWidth="1"/>
    <col min="4" max="4" width="14.28515625" customWidth="1"/>
    <col min="5" max="5" width="16.28515625" customWidth="1"/>
    <col min="6" max="6" width="15.140625" customWidth="1"/>
    <col min="7" max="8" width="12.5703125" customWidth="1"/>
  </cols>
  <sheetData>
    <row r="1" spans="1:9" ht="15.75">
      <c r="A1" s="102" t="s">
        <v>42</v>
      </c>
      <c r="B1" s="102"/>
      <c r="C1" s="102"/>
      <c r="D1" s="102"/>
      <c r="E1" s="102"/>
      <c r="F1" s="102"/>
      <c r="G1" s="102"/>
      <c r="H1" s="102"/>
      <c r="I1" s="1"/>
    </row>
    <row r="2" spans="1:9" ht="15.75">
      <c r="A2" s="102" t="s">
        <v>77</v>
      </c>
      <c r="B2" s="102"/>
      <c r="C2" s="102"/>
      <c r="D2" s="102"/>
      <c r="E2" s="102"/>
      <c r="F2" s="102"/>
      <c r="G2" s="102"/>
      <c r="H2" s="102"/>
      <c r="I2" s="24"/>
    </row>
    <row r="3" spans="1:9">
      <c r="A3" s="1"/>
      <c r="B3" s="1"/>
      <c r="C3" s="6"/>
      <c r="D3" s="1"/>
      <c r="E3" s="1"/>
      <c r="F3" s="1"/>
      <c r="G3" s="1"/>
      <c r="H3" s="1"/>
      <c r="I3" s="1"/>
    </row>
    <row r="4" spans="1:9" ht="15.75">
      <c r="A4" s="103" t="s">
        <v>43</v>
      </c>
      <c r="B4" s="103" t="s">
        <v>32</v>
      </c>
      <c r="C4" s="103" t="s">
        <v>44</v>
      </c>
      <c r="D4" s="103"/>
      <c r="E4" s="103"/>
      <c r="F4" s="103"/>
      <c r="G4" s="103"/>
      <c r="H4" s="103"/>
      <c r="I4" s="1"/>
    </row>
    <row r="5" spans="1:9" ht="15.75">
      <c r="A5" s="103"/>
      <c r="B5" s="103"/>
      <c r="C5" s="104" t="s">
        <v>78</v>
      </c>
      <c r="D5" s="103" t="s">
        <v>79</v>
      </c>
      <c r="E5" s="103" t="s">
        <v>80</v>
      </c>
      <c r="F5" s="103"/>
      <c r="G5" s="103"/>
      <c r="H5" s="103"/>
      <c r="I5" s="1"/>
    </row>
    <row r="6" spans="1:9" ht="15.75">
      <c r="A6" s="103"/>
      <c r="B6" s="103"/>
      <c r="C6" s="105"/>
      <c r="D6" s="103"/>
      <c r="E6" s="103" t="s">
        <v>29</v>
      </c>
      <c r="F6" s="103"/>
      <c r="G6" s="103"/>
      <c r="H6" s="103"/>
      <c r="I6" s="1"/>
    </row>
    <row r="7" spans="1:9" ht="15.75">
      <c r="A7" s="103"/>
      <c r="B7" s="103"/>
      <c r="C7" s="106"/>
      <c r="D7" s="2" t="s">
        <v>45</v>
      </c>
      <c r="E7" s="2" t="s">
        <v>46</v>
      </c>
      <c r="F7" s="2" t="s">
        <v>47</v>
      </c>
      <c r="G7" s="2" t="s">
        <v>48</v>
      </c>
      <c r="H7" s="2" t="s">
        <v>81</v>
      </c>
      <c r="I7" s="1"/>
    </row>
    <row r="8" spans="1:9" ht="15.75">
      <c r="A8" s="3" t="s">
        <v>49</v>
      </c>
      <c r="B8" s="3">
        <f>SUM(C8:H8)</f>
        <v>246</v>
      </c>
      <c r="C8" s="21"/>
      <c r="D8" s="3">
        <v>202</v>
      </c>
      <c r="E8" s="3">
        <v>28</v>
      </c>
      <c r="F8" s="4">
        <v>9</v>
      </c>
      <c r="G8" s="3">
        <v>5</v>
      </c>
      <c r="H8" s="4">
        <v>2</v>
      </c>
      <c r="I8" s="1"/>
    </row>
    <row r="9" spans="1:9" ht="15.75">
      <c r="A9" s="3" t="s">
        <v>50</v>
      </c>
      <c r="B9" s="3">
        <f t="shared" ref="B9:B12" si="0">SUM(C9:H9)</f>
        <v>346</v>
      </c>
      <c r="C9" s="3">
        <v>1</v>
      </c>
      <c r="D9" s="3">
        <v>327</v>
      </c>
      <c r="E9" s="3">
        <v>11</v>
      </c>
      <c r="F9" s="4">
        <v>5</v>
      </c>
      <c r="G9" s="3">
        <v>2</v>
      </c>
      <c r="H9" s="4"/>
      <c r="I9" s="1"/>
    </row>
    <row r="10" spans="1:9" ht="15.75">
      <c r="A10" s="3" t="s">
        <v>51</v>
      </c>
      <c r="B10" s="3">
        <f t="shared" si="0"/>
        <v>228</v>
      </c>
      <c r="C10" s="3"/>
      <c r="D10" s="3">
        <v>171</v>
      </c>
      <c r="E10" s="3">
        <v>43</v>
      </c>
      <c r="F10" s="4">
        <v>14</v>
      </c>
      <c r="G10" s="4"/>
      <c r="H10" s="4"/>
      <c r="I10" s="1"/>
    </row>
    <row r="11" spans="1:9" ht="15.75">
      <c r="A11" s="3" t="s">
        <v>52</v>
      </c>
      <c r="B11" s="3">
        <f t="shared" si="0"/>
        <v>219</v>
      </c>
      <c r="C11" s="3">
        <v>3</v>
      </c>
      <c r="D11" s="3">
        <v>201</v>
      </c>
      <c r="E11" s="3">
        <v>15</v>
      </c>
      <c r="F11" s="4"/>
      <c r="G11" s="4"/>
      <c r="H11" s="4"/>
      <c r="I11" s="1"/>
    </row>
    <row r="12" spans="1:9" ht="15.75">
      <c r="A12" s="3" t="s">
        <v>53</v>
      </c>
      <c r="B12" s="3">
        <f t="shared" si="0"/>
        <v>163</v>
      </c>
      <c r="C12" s="3">
        <v>3</v>
      </c>
      <c r="D12" s="3">
        <v>160</v>
      </c>
      <c r="E12" s="3"/>
      <c r="F12" s="4"/>
      <c r="G12" s="4"/>
      <c r="H12" s="4"/>
      <c r="I12" s="1"/>
    </row>
    <row r="13" spans="1:9">
      <c r="A13" s="1"/>
      <c r="B13" s="1"/>
      <c r="C13" s="6"/>
      <c r="D13" s="1"/>
      <c r="E13" s="1"/>
      <c r="F13" s="1"/>
      <c r="G13" s="1"/>
      <c r="H13" s="1"/>
      <c r="I13" s="1"/>
    </row>
    <row r="14" spans="1:9" ht="15.75">
      <c r="A14" s="5"/>
      <c r="B14" s="6"/>
      <c r="C14" s="6"/>
      <c r="D14" s="6"/>
      <c r="E14" s="6"/>
      <c r="F14" s="6"/>
      <c r="G14" s="6"/>
      <c r="H14" s="6"/>
      <c r="I14" s="1"/>
    </row>
    <row r="16" spans="1:9" ht="15.75">
      <c r="A16" s="102" t="s">
        <v>42</v>
      </c>
      <c r="B16" s="102"/>
      <c r="C16" s="102"/>
      <c r="D16" s="102"/>
      <c r="E16" s="102"/>
      <c r="F16" s="102"/>
      <c r="G16" s="102"/>
      <c r="H16" s="102"/>
      <c r="I16" s="1"/>
    </row>
    <row r="17" spans="1:9" ht="15.75">
      <c r="A17" s="102" t="s">
        <v>93</v>
      </c>
      <c r="B17" s="102"/>
      <c r="C17" s="102"/>
      <c r="D17" s="102"/>
      <c r="E17" s="102"/>
      <c r="F17" s="102"/>
      <c r="G17" s="102"/>
      <c r="H17" s="102"/>
      <c r="I17" s="24"/>
    </row>
    <row r="18" spans="1:9">
      <c r="A18" s="1"/>
      <c r="B18" s="1"/>
      <c r="C18" s="6"/>
      <c r="D18" s="1"/>
      <c r="E18" s="1"/>
      <c r="F18" s="1"/>
      <c r="G18" s="1"/>
      <c r="H18" s="1"/>
      <c r="I18" s="1"/>
    </row>
    <row r="19" spans="1:9" ht="15.75">
      <c r="A19" s="103" t="s">
        <v>43</v>
      </c>
      <c r="B19" s="103" t="s">
        <v>32</v>
      </c>
      <c r="C19" s="103" t="s">
        <v>44</v>
      </c>
      <c r="D19" s="103"/>
      <c r="E19" s="103"/>
      <c r="F19" s="103"/>
      <c r="G19" s="103"/>
      <c r="H19" s="103"/>
      <c r="I19" s="1"/>
    </row>
    <row r="20" spans="1:9" ht="15.75">
      <c r="A20" s="103"/>
      <c r="B20" s="103"/>
      <c r="C20" s="104" t="s">
        <v>78</v>
      </c>
      <c r="D20" s="103" t="s">
        <v>79</v>
      </c>
      <c r="E20" s="103" t="s">
        <v>80</v>
      </c>
      <c r="F20" s="103"/>
      <c r="G20" s="103"/>
      <c r="H20" s="103"/>
      <c r="I20" s="1"/>
    </row>
    <row r="21" spans="1:9" ht="15.75">
      <c r="A21" s="103"/>
      <c r="B21" s="103"/>
      <c r="C21" s="105"/>
      <c r="D21" s="103"/>
      <c r="E21" s="103" t="s">
        <v>29</v>
      </c>
      <c r="F21" s="103"/>
      <c r="G21" s="103"/>
      <c r="H21" s="103"/>
      <c r="I21" s="1"/>
    </row>
    <row r="22" spans="1:9" ht="15.75">
      <c r="A22" s="103"/>
      <c r="B22" s="103"/>
      <c r="C22" s="106"/>
      <c r="D22" s="9" t="s">
        <v>45</v>
      </c>
      <c r="E22" s="9" t="s">
        <v>46</v>
      </c>
      <c r="F22" s="9" t="s">
        <v>47</v>
      </c>
      <c r="G22" s="9" t="s">
        <v>48</v>
      </c>
      <c r="H22" s="9" t="s">
        <v>81</v>
      </c>
      <c r="I22" s="1"/>
    </row>
    <row r="23" spans="1:9" ht="15.75">
      <c r="A23" s="3" t="s">
        <v>49</v>
      </c>
      <c r="B23" s="3">
        <f>SUM(C23:H23)</f>
        <v>53</v>
      </c>
      <c r="C23" s="3"/>
      <c r="D23" s="3">
        <v>45</v>
      </c>
      <c r="E23" s="3">
        <v>6</v>
      </c>
      <c r="F23" s="4">
        <v>1</v>
      </c>
      <c r="G23" s="3">
        <v>1</v>
      </c>
      <c r="H23" s="4"/>
      <c r="I23" s="1"/>
    </row>
    <row r="24" spans="1:9" ht="15.75">
      <c r="A24" s="3" t="s">
        <v>50</v>
      </c>
      <c r="B24" s="3">
        <f t="shared" ref="B24:B27" si="1">SUM(C24:H24)</f>
        <v>38</v>
      </c>
      <c r="C24" s="3"/>
      <c r="D24" s="3">
        <v>37</v>
      </c>
      <c r="E24" s="3">
        <v>1</v>
      </c>
      <c r="F24" s="4"/>
      <c r="G24" s="3"/>
      <c r="H24" s="4"/>
      <c r="I24" s="1"/>
    </row>
    <row r="25" spans="1:9" ht="15.75">
      <c r="A25" s="3" t="s">
        <v>51</v>
      </c>
      <c r="B25" s="3">
        <f t="shared" si="1"/>
        <v>70</v>
      </c>
      <c r="C25" s="3"/>
      <c r="D25" s="3">
        <v>55</v>
      </c>
      <c r="E25" s="3">
        <v>11</v>
      </c>
      <c r="F25" s="4">
        <v>4</v>
      </c>
      <c r="G25" s="4"/>
      <c r="H25" s="4"/>
      <c r="I25" s="1"/>
    </row>
    <row r="26" spans="1:9" ht="15.75">
      <c r="A26" s="3" t="s">
        <v>52</v>
      </c>
      <c r="B26" s="3">
        <f t="shared" si="1"/>
        <v>76</v>
      </c>
      <c r="C26" s="3"/>
      <c r="D26" s="3">
        <v>75</v>
      </c>
      <c r="E26" s="3">
        <v>1</v>
      </c>
      <c r="F26" s="4"/>
      <c r="G26" s="4"/>
      <c r="H26" s="4"/>
      <c r="I26" s="1"/>
    </row>
    <row r="27" spans="1:9" ht="15.75">
      <c r="A27" s="3" t="s">
        <v>53</v>
      </c>
      <c r="B27" s="3">
        <f t="shared" si="1"/>
        <v>97</v>
      </c>
      <c r="C27" s="3"/>
      <c r="D27" s="3">
        <v>97</v>
      </c>
      <c r="E27" s="3"/>
      <c r="F27" s="4"/>
      <c r="G27" s="4"/>
      <c r="H27" s="4"/>
      <c r="I27" s="1"/>
    </row>
    <row r="30" spans="1:9" ht="15.75">
      <c r="A30" s="102" t="s">
        <v>42</v>
      </c>
      <c r="B30" s="102"/>
      <c r="C30" s="102"/>
      <c r="D30" s="102"/>
      <c r="E30" s="102"/>
      <c r="F30" s="102"/>
      <c r="G30" s="102"/>
      <c r="H30" s="102"/>
      <c r="I30" s="1"/>
    </row>
    <row r="31" spans="1:9" ht="15.75">
      <c r="A31" s="102" t="s">
        <v>82</v>
      </c>
      <c r="B31" s="102"/>
      <c r="C31" s="102"/>
      <c r="D31" s="102"/>
      <c r="E31" s="102"/>
      <c r="F31" s="102"/>
      <c r="G31" s="102"/>
      <c r="H31" s="102"/>
      <c r="I31" s="24"/>
    </row>
    <row r="32" spans="1:9">
      <c r="A32" s="1"/>
      <c r="B32" s="1"/>
      <c r="C32" s="6"/>
      <c r="D32" s="1"/>
      <c r="E32" s="1"/>
      <c r="F32" s="1"/>
      <c r="G32" s="1"/>
      <c r="H32" s="1"/>
      <c r="I32" s="1"/>
    </row>
    <row r="33" spans="1:9" ht="15.75">
      <c r="A33" s="103" t="s">
        <v>43</v>
      </c>
      <c r="B33" s="103" t="s">
        <v>32</v>
      </c>
      <c r="C33" s="103" t="s">
        <v>44</v>
      </c>
      <c r="D33" s="103"/>
      <c r="E33" s="103"/>
      <c r="F33" s="103"/>
      <c r="G33" s="103"/>
      <c r="H33" s="103"/>
      <c r="I33" s="1"/>
    </row>
    <row r="34" spans="1:9" ht="15.75">
      <c r="A34" s="103"/>
      <c r="B34" s="103"/>
      <c r="C34" s="104" t="s">
        <v>78</v>
      </c>
      <c r="D34" s="103" t="s">
        <v>79</v>
      </c>
      <c r="E34" s="103" t="s">
        <v>80</v>
      </c>
      <c r="F34" s="103"/>
      <c r="G34" s="103"/>
      <c r="H34" s="103"/>
      <c r="I34" s="1"/>
    </row>
    <row r="35" spans="1:9" ht="15.75">
      <c r="A35" s="103"/>
      <c r="B35" s="103"/>
      <c r="C35" s="105"/>
      <c r="D35" s="103"/>
      <c r="E35" s="103" t="s">
        <v>29</v>
      </c>
      <c r="F35" s="103"/>
      <c r="G35" s="103"/>
      <c r="H35" s="103"/>
      <c r="I35" s="1"/>
    </row>
    <row r="36" spans="1:9" ht="15.75">
      <c r="A36" s="103"/>
      <c r="B36" s="103"/>
      <c r="C36" s="106"/>
      <c r="D36" s="9" t="s">
        <v>45</v>
      </c>
      <c r="E36" s="9" t="s">
        <v>46</v>
      </c>
      <c r="F36" s="9" t="s">
        <v>47</v>
      </c>
      <c r="G36" s="9" t="s">
        <v>48</v>
      </c>
      <c r="H36" s="9" t="s">
        <v>81</v>
      </c>
      <c r="I36" s="1"/>
    </row>
    <row r="37" spans="1:9" ht="15.75">
      <c r="A37" s="3" t="s">
        <v>49</v>
      </c>
      <c r="B37" s="3">
        <f>SUM(C37:H37)</f>
        <v>300</v>
      </c>
      <c r="C37" s="3"/>
      <c r="D37" s="3">
        <v>241</v>
      </c>
      <c r="E37" s="3">
        <v>42</v>
      </c>
      <c r="F37" s="4">
        <v>10</v>
      </c>
      <c r="G37" s="3">
        <v>6</v>
      </c>
      <c r="H37" s="4">
        <v>1</v>
      </c>
      <c r="I37" s="1"/>
    </row>
    <row r="38" spans="1:9" ht="15.75">
      <c r="A38" s="3" t="s">
        <v>50</v>
      </c>
      <c r="B38" s="3">
        <f>SUM(C38:H38)</f>
        <v>279</v>
      </c>
      <c r="C38" s="3">
        <v>1</v>
      </c>
      <c r="D38" s="3">
        <v>269</v>
      </c>
      <c r="E38" s="3">
        <v>4</v>
      </c>
      <c r="F38" s="4">
        <v>4</v>
      </c>
      <c r="G38" s="3">
        <v>1</v>
      </c>
      <c r="H38" s="4"/>
      <c r="I38" s="1"/>
    </row>
    <row r="39" spans="1:9" ht="15.75">
      <c r="A39" s="3" t="s">
        <v>51</v>
      </c>
      <c r="B39" s="3">
        <f>SUM(C39:H39)</f>
        <v>252</v>
      </c>
      <c r="C39" s="3">
        <v>1</v>
      </c>
      <c r="D39" s="3">
        <v>208</v>
      </c>
      <c r="E39" s="3">
        <v>37</v>
      </c>
      <c r="F39" s="4">
        <v>6</v>
      </c>
      <c r="G39" s="4"/>
      <c r="H39" s="4"/>
      <c r="I39" s="1"/>
    </row>
    <row r="40" spans="1:9" ht="15.75">
      <c r="A40" s="3" t="s">
        <v>52</v>
      </c>
      <c r="B40" s="3">
        <f>SUM(C40:H40)</f>
        <v>393</v>
      </c>
      <c r="C40" s="3">
        <v>1</v>
      </c>
      <c r="D40" s="3">
        <v>354</v>
      </c>
      <c r="E40" s="3">
        <v>38</v>
      </c>
      <c r="F40" s="4"/>
      <c r="G40" s="4"/>
      <c r="H40" s="4"/>
      <c r="I40" s="1"/>
    </row>
    <row r="41" spans="1:9" ht="15.75">
      <c r="A41" s="3" t="s">
        <v>53</v>
      </c>
      <c r="B41" s="3">
        <f t="shared" ref="B41" si="2">SUM(C41:H41)</f>
        <v>198</v>
      </c>
      <c r="C41" s="3">
        <v>2</v>
      </c>
      <c r="D41" s="3">
        <v>196</v>
      </c>
      <c r="E41" s="3"/>
      <c r="F41" s="4"/>
      <c r="G41" s="4"/>
      <c r="H41" s="4"/>
      <c r="I41" s="1"/>
    </row>
    <row r="44" spans="1:9" ht="15.75">
      <c r="A44" s="102" t="s">
        <v>42</v>
      </c>
      <c r="B44" s="102"/>
      <c r="C44" s="102"/>
      <c r="D44" s="102"/>
      <c r="E44" s="102"/>
      <c r="F44" s="102"/>
      <c r="G44" s="102"/>
      <c r="H44" s="102"/>
      <c r="I44" s="1"/>
    </row>
    <row r="45" spans="1:9" ht="15.75">
      <c r="A45" s="102" t="s">
        <v>83</v>
      </c>
      <c r="B45" s="102"/>
      <c r="C45" s="102"/>
      <c r="D45" s="102"/>
      <c r="E45" s="102"/>
      <c r="F45" s="102"/>
      <c r="G45" s="102"/>
      <c r="H45" s="102"/>
      <c r="I45" s="24"/>
    </row>
    <row r="46" spans="1:9">
      <c r="A46" s="1"/>
      <c r="B46" s="1"/>
      <c r="C46" s="6"/>
      <c r="D46" s="1"/>
      <c r="E46" s="1"/>
      <c r="F46" s="1"/>
      <c r="G46" s="1"/>
      <c r="H46" s="1"/>
      <c r="I46" s="1"/>
    </row>
    <row r="47" spans="1:9" ht="15.75">
      <c r="A47" s="103" t="s">
        <v>43</v>
      </c>
      <c r="B47" s="103" t="s">
        <v>32</v>
      </c>
      <c r="C47" s="103" t="s">
        <v>44</v>
      </c>
      <c r="D47" s="103"/>
      <c r="E47" s="103"/>
      <c r="F47" s="103"/>
      <c r="G47" s="103"/>
      <c r="H47" s="103"/>
      <c r="I47" s="1"/>
    </row>
    <row r="48" spans="1:9" ht="15.75">
      <c r="A48" s="103"/>
      <c r="B48" s="103"/>
      <c r="C48" s="104" t="s">
        <v>78</v>
      </c>
      <c r="D48" s="103" t="s">
        <v>79</v>
      </c>
      <c r="E48" s="103" t="s">
        <v>80</v>
      </c>
      <c r="F48" s="103"/>
      <c r="G48" s="103"/>
      <c r="H48" s="103"/>
      <c r="I48" s="1"/>
    </row>
    <row r="49" spans="1:9" ht="15.75">
      <c r="A49" s="103"/>
      <c r="B49" s="103"/>
      <c r="C49" s="105"/>
      <c r="D49" s="103"/>
      <c r="E49" s="103" t="s">
        <v>29</v>
      </c>
      <c r="F49" s="103"/>
      <c r="G49" s="103"/>
      <c r="H49" s="103"/>
      <c r="I49" s="1"/>
    </row>
    <row r="50" spans="1:9" ht="15.75">
      <c r="A50" s="103"/>
      <c r="B50" s="103"/>
      <c r="C50" s="106"/>
      <c r="D50" s="9" t="s">
        <v>45</v>
      </c>
      <c r="E50" s="9" t="s">
        <v>46</v>
      </c>
      <c r="F50" s="9" t="s">
        <v>47</v>
      </c>
      <c r="G50" s="9" t="s">
        <v>48</v>
      </c>
      <c r="H50" s="9" t="s">
        <v>81</v>
      </c>
      <c r="I50" s="1"/>
    </row>
    <row r="51" spans="1:9" ht="15.75">
      <c r="A51" s="3" t="s">
        <v>49</v>
      </c>
      <c r="B51" s="3">
        <f>SUM(C51:H51)</f>
        <v>273</v>
      </c>
      <c r="C51" s="3"/>
      <c r="D51" s="3">
        <v>243</v>
      </c>
      <c r="E51" s="3">
        <v>21</v>
      </c>
      <c r="F51" s="4">
        <v>3</v>
      </c>
      <c r="G51" s="3">
        <v>6</v>
      </c>
      <c r="H51" s="4"/>
      <c r="I51" s="1"/>
    </row>
    <row r="52" spans="1:9" ht="15.75">
      <c r="A52" s="3" t="s">
        <v>50</v>
      </c>
      <c r="B52" s="3">
        <f t="shared" ref="B52:B55" si="3">SUM(C52:H52)</f>
        <v>266</v>
      </c>
      <c r="C52" s="3">
        <v>4</v>
      </c>
      <c r="D52" s="3">
        <v>244</v>
      </c>
      <c r="E52" s="3">
        <v>4</v>
      </c>
      <c r="F52" s="4">
        <v>11</v>
      </c>
      <c r="G52" s="3">
        <v>3</v>
      </c>
      <c r="H52" s="4"/>
      <c r="I52" s="1"/>
    </row>
    <row r="53" spans="1:9" ht="15.75">
      <c r="A53" s="3" t="s">
        <v>51</v>
      </c>
      <c r="B53" s="3">
        <f t="shared" si="3"/>
        <v>277</v>
      </c>
      <c r="C53" s="3">
        <v>1</v>
      </c>
      <c r="D53" s="3">
        <v>227</v>
      </c>
      <c r="E53" s="3">
        <v>37</v>
      </c>
      <c r="F53" s="4">
        <v>12</v>
      </c>
      <c r="G53" s="4"/>
      <c r="H53" s="4"/>
      <c r="I53" s="1"/>
    </row>
    <row r="54" spans="1:9" ht="15.75">
      <c r="A54" s="3" t="s">
        <v>52</v>
      </c>
      <c r="B54" s="3">
        <f t="shared" si="3"/>
        <v>233</v>
      </c>
      <c r="C54" s="3">
        <v>3</v>
      </c>
      <c r="D54" s="3">
        <v>210</v>
      </c>
      <c r="E54" s="3">
        <v>20</v>
      </c>
      <c r="F54" s="4"/>
      <c r="G54" s="4"/>
      <c r="H54" s="4"/>
      <c r="I54" s="1"/>
    </row>
    <row r="55" spans="1:9" ht="15.75">
      <c r="A55" s="3" t="s">
        <v>53</v>
      </c>
      <c r="B55" s="3">
        <f t="shared" si="3"/>
        <v>192</v>
      </c>
      <c r="C55" s="3"/>
      <c r="D55" s="3">
        <v>192</v>
      </c>
      <c r="E55" s="3"/>
      <c r="F55" s="4"/>
      <c r="G55" s="4"/>
      <c r="H55" s="4"/>
      <c r="I55" s="1"/>
    </row>
    <row r="58" spans="1:9" ht="15.75">
      <c r="A58" s="102" t="s">
        <v>42</v>
      </c>
      <c r="B58" s="102"/>
      <c r="C58" s="102"/>
      <c r="D58" s="102"/>
      <c r="E58" s="102"/>
      <c r="F58" s="102"/>
      <c r="G58" s="102"/>
      <c r="H58" s="102"/>
      <c r="I58" s="1"/>
    </row>
    <row r="59" spans="1:9" ht="15.75">
      <c r="A59" s="102" t="s">
        <v>84</v>
      </c>
      <c r="B59" s="102"/>
      <c r="C59" s="102"/>
      <c r="D59" s="102"/>
      <c r="E59" s="102"/>
      <c r="F59" s="102"/>
      <c r="G59" s="102"/>
      <c r="H59" s="102"/>
      <c r="I59" s="24"/>
    </row>
    <row r="60" spans="1:9">
      <c r="A60" s="1"/>
      <c r="B60" s="1"/>
      <c r="C60" s="6"/>
      <c r="D60" s="1"/>
      <c r="E60" s="1"/>
      <c r="F60" s="1"/>
      <c r="G60" s="1"/>
      <c r="H60" s="1"/>
      <c r="I60" s="1"/>
    </row>
    <row r="61" spans="1:9" ht="15.75">
      <c r="A61" s="103" t="s">
        <v>43</v>
      </c>
      <c r="B61" s="103" t="s">
        <v>32</v>
      </c>
      <c r="C61" s="103" t="s">
        <v>44</v>
      </c>
      <c r="D61" s="103"/>
      <c r="E61" s="103"/>
      <c r="F61" s="103"/>
      <c r="G61" s="103"/>
      <c r="H61" s="103"/>
      <c r="I61" s="1"/>
    </row>
    <row r="62" spans="1:9" ht="15.75">
      <c r="A62" s="103"/>
      <c r="B62" s="103"/>
      <c r="C62" s="104" t="s">
        <v>78</v>
      </c>
      <c r="D62" s="103" t="s">
        <v>79</v>
      </c>
      <c r="E62" s="103" t="s">
        <v>80</v>
      </c>
      <c r="F62" s="103"/>
      <c r="G62" s="103"/>
      <c r="H62" s="103"/>
      <c r="I62" s="1"/>
    </row>
    <row r="63" spans="1:9" ht="15.75">
      <c r="A63" s="103"/>
      <c r="B63" s="103"/>
      <c r="C63" s="105"/>
      <c r="D63" s="103"/>
      <c r="E63" s="103" t="s">
        <v>29</v>
      </c>
      <c r="F63" s="103"/>
      <c r="G63" s="103"/>
      <c r="H63" s="103"/>
      <c r="I63" s="1"/>
    </row>
    <row r="64" spans="1:9" ht="15.75">
      <c r="A64" s="103"/>
      <c r="B64" s="103"/>
      <c r="C64" s="106"/>
      <c r="D64" s="9" t="s">
        <v>45</v>
      </c>
      <c r="E64" s="9" t="s">
        <v>46</v>
      </c>
      <c r="F64" s="9" t="s">
        <v>47</v>
      </c>
      <c r="G64" s="9" t="s">
        <v>48</v>
      </c>
      <c r="H64" s="9" t="s">
        <v>81</v>
      </c>
      <c r="I64" s="1"/>
    </row>
    <row r="65" spans="1:9" ht="15.75">
      <c r="A65" s="3" t="s">
        <v>49</v>
      </c>
      <c r="B65" s="3">
        <f>SUM(C65:H65)</f>
        <v>28</v>
      </c>
      <c r="C65" s="8"/>
      <c r="D65" s="3">
        <v>21</v>
      </c>
      <c r="E65" s="3">
        <v>2</v>
      </c>
      <c r="F65" s="4">
        <v>3</v>
      </c>
      <c r="G65" s="3">
        <v>2</v>
      </c>
      <c r="H65" s="4"/>
      <c r="I65" s="1"/>
    </row>
    <row r="66" spans="1:9" ht="15.75">
      <c r="A66" s="3" t="s">
        <v>50</v>
      </c>
      <c r="B66" s="3">
        <f t="shared" ref="B66:B69" si="4">SUM(C66:H66)</f>
        <v>69</v>
      </c>
      <c r="C66" s="8"/>
      <c r="D66" s="3">
        <v>65</v>
      </c>
      <c r="E66" s="3">
        <v>4</v>
      </c>
      <c r="F66" s="4"/>
      <c r="G66" s="3"/>
      <c r="H66" s="4"/>
      <c r="I66" s="1"/>
    </row>
    <row r="67" spans="1:9" ht="15.75">
      <c r="A67" s="3" t="s">
        <v>51</v>
      </c>
      <c r="B67" s="3">
        <f t="shared" si="4"/>
        <v>111</v>
      </c>
      <c r="C67" s="8"/>
      <c r="D67" s="3">
        <v>92</v>
      </c>
      <c r="E67" s="3">
        <v>13</v>
      </c>
      <c r="F67" s="4">
        <v>6</v>
      </c>
      <c r="G67" s="4"/>
      <c r="H67" s="4"/>
      <c r="I67" s="1"/>
    </row>
    <row r="68" spans="1:9" ht="15.75">
      <c r="A68" s="3" t="s">
        <v>52</v>
      </c>
      <c r="B68" s="3">
        <f t="shared" si="4"/>
        <v>155</v>
      </c>
      <c r="C68" s="8">
        <v>3</v>
      </c>
      <c r="D68" s="3">
        <v>144</v>
      </c>
      <c r="E68" s="3">
        <v>8</v>
      </c>
      <c r="F68" s="4"/>
      <c r="G68" s="4"/>
      <c r="H68" s="4"/>
      <c r="I68" s="1"/>
    </row>
    <row r="69" spans="1:9" ht="15.75">
      <c r="A69" s="3" t="s">
        <v>53</v>
      </c>
      <c r="B69" s="3">
        <f t="shared" si="4"/>
        <v>175</v>
      </c>
      <c r="C69" s="8"/>
      <c r="D69" s="3">
        <v>175</v>
      </c>
      <c r="E69" s="3"/>
      <c r="F69" s="4"/>
      <c r="G69" s="4"/>
      <c r="H69" s="4"/>
      <c r="I69" s="1"/>
    </row>
    <row r="73" spans="1:9" ht="15.75">
      <c r="A73" s="102" t="s">
        <v>42</v>
      </c>
      <c r="B73" s="102"/>
      <c r="C73" s="102"/>
      <c r="D73" s="102"/>
      <c r="E73" s="102"/>
      <c r="F73" s="102"/>
      <c r="G73" s="102"/>
      <c r="H73" s="102"/>
      <c r="I73" s="1"/>
    </row>
    <row r="74" spans="1:9" ht="15.75">
      <c r="A74" s="102" t="s">
        <v>85</v>
      </c>
      <c r="B74" s="102"/>
      <c r="C74" s="102"/>
      <c r="D74" s="102"/>
      <c r="E74" s="102"/>
      <c r="F74" s="102"/>
      <c r="G74" s="102"/>
      <c r="H74" s="102"/>
      <c r="I74" s="24"/>
    </row>
    <row r="75" spans="1:9">
      <c r="A75" s="1"/>
      <c r="B75" s="1"/>
      <c r="C75" s="6"/>
      <c r="D75" s="1"/>
      <c r="E75" s="1"/>
      <c r="F75" s="1"/>
      <c r="G75" s="1"/>
      <c r="H75" s="1"/>
      <c r="I75" s="1"/>
    </row>
    <row r="76" spans="1:9" ht="15.75">
      <c r="A76" s="103" t="s">
        <v>43</v>
      </c>
      <c r="B76" s="103" t="s">
        <v>32</v>
      </c>
      <c r="C76" s="103" t="s">
        <v>44</v>
      </c>
      <c r="D76" s="103"/>
      <c r="E76" s="103"/>
      <c r="F76" s="103"/>
      <c r="G76" s="103"/>
      <c r="H76" s="103"/>
      <c r="I76" s="1"/>
    </row>
    <row r="77" spans="1:9" ht="15.75">
      <c r="A77" s="103"/>
      <c r="B77" s="103"/>
      <c r="C77" s="104" t="s">
        <v>78</v>
      </c>
      <c r="D77" s="103" t="s">
        <v>79</v>
      </c>
      <c r="E77" s="103" t="s">
        <v>80</v>
      </c>
      <c r="F77" s="103"/>
      <c r="G77" s="103"/>
      <c r="H77" s="103"/>
      <c r="I77" s="1"/>
    </row>
    <row r="78" spans="1:9" ht="15.75">
      <c r="A78" s="103"/>
      <c r="B78" s="103"/>
      <c r="C78" s="105"/>
      <c r="D78" s="103"/>
      <c r="E78" s="103" t="s">
        <v>29</v>
      </c>
      <c r="F78" s="103"/>
      <c r="G78" s="103"/>
      <c r="H78" s="103"/>
      <c r="I78" s="1"/>
    </row>
    <row r="79" spans="1:9" ht="15.75">
      <c r="A79" s="103"/>
      <c r="B79" s="103"/>
      <c r="C79" s="106"/>
      <c r="D79" s="9" t="s">
        <v>45</v>
      </c>
      <c r="E79" s="9" t="s">
        <v>46</v>
      </c>
      <c r="F79" s="9" t="s">
        <v>47</v>
      </c>
      <c r="G79" s="9" t="s">
        <v>48</v>
      </c>
      <c r="H79" s="9" t="s">
        <v>81</v>
      </c>
      <c r="I79" s="1"/>
    </row>
    <row r="80" spans="1:9" ht="15.75">
      <c r="A80" s="3" t="s">
        <v>49</v>
      </c>
      <c r="B80" s="3">
        <f>SUM(C80:H80)</f>
        <v>151</v>
      </c>
      <c r="C80" s="8"/>
      <c r="D80" s="3">
        <v>117</v>
      </c>
      <c r="E80" s="3">
        <v>24</v>
      </c>
      <c r="F80" s="4">
        <v>6</v>
      </c>
      <c r="G80" s="3">
        <v>4</v>
      </c>
      <c r="H80" s="4"/>
      <c r="I80" s="1"/>
    </row>
    <row r="81" spans="1:9" ht="15.75">
      <c r="A81" s="3" t="s">
        <v>50</v>
      </c>
      <c r="B81" s="3">
        <f t="shared" ref="B81:B84" si="5">SUM(C81:H81)</f>
        <v>113</v>
      </c>
      <c r="C81" s="8"/>
      <c r="D81" s="3">
        <v>103</v>
      </c>
      <c r="E81" s="3">
        <v>4</v>
      </c>
      <c r="F81" s="4">
        <v>3</v>
      </c>
      <c r="G81" s="3">
        <v>3</v>
      </c>
      <c r="H81" s="4"/>
      <c r="I81" s="1"/>
    </row>
    <row r="82" spans="1:9" ht="15.75">
      <c r="A82" s="3" t="s">
        <v>51</v>
      </c>
      <c r="B82" s="3">
        <f t="shared" si="5"/>
        <v>163</v>
      </c>
      <c r="C82" s="8"/>
      <c r="D82" s="3">
        <v>127</v>
      </c>
      <c r="E82" s="3">
        <v>29</v>
      </c>
      <c r="F82" s="4">
        <v>7</v>
      </c>
      <c r="G82" s="4"/>
      <c r="H82" s="4"/>
      <c r="I82" s="1"/>
    </row>
    <row r="83" spans="1:9" ht="15.75">
      <c r="A83" s="3" t="s">
        <v>52</v>
      </c>
      <c r="B83" s="3">
        <f t="shared" si="5"/>
        <v>249</v>
      </c>
      <c r="C83" s="8"/>
      <c r="D83" s="3">
        <v>227</v>
      </c>
      <c r="E83" s="3">
        <v>22</v>
      </c>
      <c r="F83" s="4"/>
      <c r="G83" s="4"/>
      <c r="H83" s="4"/>
      <c r="I83" s="1"/>
    </row>
    <row r="84" spans="1:9" ht="15.75">
      <c r="A84" s="3" t="s">
        <v>53</v>
      </c>
      <c r="B84" s="3">
        <f t="shared" si="5"/>
        <v>166</v>
      </c>
      <c r="C84" s="23">
        <v>3</v>
      </c>
      <c r="D84" s="3">
        <v>163</v>
      </c>
      <c r="E84" s="3"/>
      <c r="F84" s="4"/>
      <c r="G84" s="4"/>
      <c r="H84" s="4"/>
      <c r="I84" s="1"/>
    </row>
    <row r="87" spans="1:9" ht="15.75">
      <c r="A87" s="102" t="s">
        <v>42</v>
      </c>
      <c r="B87" s="102"/>
      <c r="C87" s="102"/>
      <c r="D87" s="102"/>
      <c r="E87" s="102"/>
      <c r="F87" s="102"/>
      <c r="G87" s="102"/>
      <c r="H87" s="102"/>
      <c r="I87" s="1"/>
    </row>
    <row r="88" spans="1:9" ht="15.75">
      <c r="A88" s="102" t="s">
        <v>86</v>
      </c>
      <c r="B88" s="102"/>
      <c r="C88" s="102"/>
      <c r="D88" s="102"/>
      <c r="E88" s="102"/>
      <c r="F88" s="102"/>
      <c r="G88" s="102"/>
      <c r="H88" s="102"/>
      <c r="I88" s="24"/>
    </row>
    <row r="89" spans="1:9">
      <c r="A89" s="1"/>
      <c r="B89" s="1"/>
      <c r="C89" s="6"/>
      <c r="D89" s="1"/>
      <c r="E89" s="1"/>
      <c r="F89" s="1"/>
      <c r="G89" s="1"/>
      <c r="H89" s="1"/>
      <c r="I89" s="1"/>
    </row>
    <row r="90" spans="1:9" ht="15.75">
      <c r="A90" s="103" t="s">
        <v>43</v>
      </c>
      <c r="B90" s="103" t="s">
        <v>32</v>
      </c>
      <c r="C90" s="103" t="s">
        <v>44</v>
      </c>
      <c r="D90" s="103"/>
      <c r="E90" s="103"/>
      <c r="F90" s="103"/>
      <c r="G90" s="103"/>
      <c r="H90" s="103"/>
      <c r="I90" s="1"/>
    </row>
    <row r="91" spans="1:9" ht="15.75">
      <c r="A91" s="103"/>
      <c r="B91" s="103"/>
      <c r="C91" s="104" t="s">
        <v>78</v>
      </c>
      <c r="D91" s="103" t="s">
        <v>79</v>
      </c>
      <c r="E91" s="103" t="s">
        <v>80</v>
      </c>
      <c r="F91" s="103"/>
      <c r="G91" s="103"/>
      <c r="H91" s="103"/>
      <c r="I91" s="1"/>
    </row>
    <row r="92" spans="1:9" ht="15.75">
      <c r="A92" s="103"/>
      <c r="B92" s="103"/>
      <c r="C92" s="105"/>
      <c r="D92" s="103"/>
      <c r="E92" s="103" t="s">
        <v>29</v>
      </c>
      <c r="F92" s="103"/>
      <c r="G92" s="103"/>
      <c r="H92" s="103"/>
      <c r="I92" s="1"/>
    </row>
    <row r="93" spans="1:9" ht="15.75">
      <c r="A93" s="103"/>
      <c r="B93" s="103"/>
      <c r="C93" s="106"/>
      <c r="D93" s="9" t="s">
        <v>45</v>
      </c>
      <c r="E93" s="9" t="s">
        <v>46</v>
      </c>
      <c r="F93" s="9" t="s">
        <v>47</v>
      </c>
      <c r="G93" s="9" t="s">
        <v>48</v>
      </c>
      <c r="H93" s="9" t="s">
        <v>81</v>
      </c>
      <c r="I93" s="1"/>
    </row>
    <row r="94" spans="1:9" ht="15.75">
      <c r="A94" s="3" t="s">
        <v>49</v>
      </c>
      <c r="B94" s="3">
        <f>SUM(C94:H94)</f>
        <v>162</v>
      </c>
      <c r="C94" s="8"/>
      <c r="D94" s="3">
        <v>135</v>
      </c>
      <c r="E94" s="3">
        <v>18</v>
      </c>
      <c r="F94" s="4">
        <v>2</v>
      </c>
      <c r="G94" s="3">
        <v>7</v>
      </c>
      <c r="H94" s="4"/>
      <c r="I94" s="1"/>
    </row>
    <row r="95" spans="1:9" ht="15.75">
      <c r="A95" s="3" t="s">
        <v>50</v>
      </c>
      <c r="B95" s="3">
        <f t="shared" ref="B95:B98" si="6">SUM(C95:H95)</f>
        <v>169</v>
      </c>
      <c r="C95" s="8"/>
      <c r="D95" s="3">
        <v>160</v>
      </c>
      <c r="E95" s="3">
        <v>3</v>
      </c>
      <c r="F95" s="4">
        <v>2</v>
      </c>
      <c r="G95" s="3">
        <v>4</v>
      </c>
      <c r="H95" s="4"/>
      <c r="I95" s="1"/>
    </row>
    <row r="96" spans="1:9" ht="15.75">
      <c r="A96" s="3" t="s">
        <v>51</v>
      </c>
      <c r="B96" s="3">
        <f t="shared" si="6"/>
        <v>171</v>
      </c>
      <c r="C96" s="8"/>
      <c r="D96" s="3">
        <v>127</v>
      </c>
      <c r="E96" s="3">
        <v>38</v>
      </c>
      <c r="F96" s="4">
        <v>6</v>
      </c>
      <c r="G96" s="4"/>
      <c r="H96" s="4"/>
      <c r="I96" s="1"/>
    </row>
    <row r="97" spans="1:9" ht="15.75">
      <c r="A97" s="3" t="s">
        <v>52</v>
      </c>
      <c r="B97" s="3">
        <f t="shared" si="6"/>
        <v>227</v>
      </c>
      <c r="C97" s="23">
        <v>2</v>
      </c>
      <c r="D97" s="3">
        <v>193</v>
      </c>
      <c r="E97" s="3">
        <v>32</v>
      </c>
      <c r="F97" s="4"/>
      <c r="G97" s="4"/>
      <c r="H97" s="4"/>
      <c r="I97" s="1"/>
    </row>
    <row r="98" spans="1:9" ht="15.75">
      <c r="A98" s="3" t="s">
        <v>53</v>
      </c>
      <c r="B98" s="3">
        <f t="shared" si="6"/>
        <v>152</v>
      </c>
      <c r="C98" s="23">
        <v>5</v>
      </c>
      <c r="D98" s="3">
        <v>147</v>
      </c>
      <c r="E98" s="3"/>
      <c r="F98" s="4"/>
      <c r="G98" s="4"/>
      <c r="H98" s="4"/>
      <c r="I98" s="1"/>
    </row>
  </sheetData>
  <mergeCells count="63">
    <mergeCell ref="A88:H88"/>
    <mergeCell ref="A90:A93"/>
    <mergeCell ref="B90:B93"/>
    <mergeCell ref="C90:H90"/>
    <mergeCell ref="C91:C93"/>
    <mergeCell ref="D91:D92"/>
    <mergeCell ref="E91:H91"/>
    <mergeCell ref="E92:H92"/>
    <mergeCell ref="A76:A79"/>
    <mergeCell ref="B76:B79"/>
    <mergeCell ref="C76:H76"/>
    <mergeCell ref="C77:C79"/>
    <mergeCell ref="D77:D78"/>
    <mergeCell ref="E77:H77"/>
    <mergeCell ref="E78:H78"/>
    <mergeCell ref="A61:A64"/>
    <mergeCell ref="B61:B64"/>
    <mergeCell ref="C61:H61"/>
    <mergeCell ref="C62:C64"/>
    <mergeCell ref="D62:D63"/>
    <mergeCell ref="E62:H62"/>
    <mergeCell ref="E63:H63"/>
    <mergeCell ref="A47:A50"/>
    <mergeCell ref="B47:B50"/>
    <mergeCell ref="C47:H47"/>
    <mergeCell ref="C48:C50"/>
    <mergeCell ref="D48:D49"/>
    <mergeCell ref="E48:H48"/>
    <mergeCell ref="E49:H49"/>
    <mergeCell ref="A33:A36"/>
    <mergeCell ref="B33:B36"/>
    <mergeCell ref="C33:H33"/>
    <mergeCell ref="C34:C36"/>
    <mergeCell ref="D34:D35"/>
    <mergeCell ref="E34:H34"/>
    <mergeCell ref="E35:H35"/>
    <mergeCell ref="B4:B7"/>
    <mergeCell ref="C4:H4"/>
    <mergeCell ref="D5:D6"/>
    <mergeCell ref="E5:H5"/>
    <mergeCell ref="A19:A22"/>
    <mergeCell ref="B19:B22"/>
    <mergeCell ref="C19:H19"/>
    <mergeCell ref="C20:C22"/>
    <mergeCell ref="D20:D21"/>
    <mergeCell ref="E20:H20"/>
    <mergeCell ref="E21:H21"/>
    <mergeCell ref="A87:H87"/>
    <mergeCell ref="A1:H1"/>
    <mergeCell ref="A2:H2"/>
    <mergeCell ref="A16:H16"/>
    <mergeCell ref="A17:H17"/>
    <mergeCell ref="A30:H30"/>
    <mergeCell ref="A31:H31"/>
    <mergeCell ref="A44:H44"/>
    <mergeCell ref="A45:H45"/>
    <mergeCell ref="A58:H58"/>
    <mergeCell ref="A59:H59"/>
    <mergeCell ref="A73:H73"/>
    <mergeCell ref="A74:H74"/>
    <mergeCell ref="E6:H6"/>
    <mergeCell ref="C5:C7"/>
    <mergeCell ref="A4:A7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tabSelected="1" topLeftCell="A70" workbookViewId="0">
      <selection activeCell="Q83" sqref="Q83"/>
    </sheetView>
  </sheetViews>
  <sheetFormatPr defaultRowHeight="15"/>
  <cols>
    <col min="1" max="1" width="18.85546875" customWidth="1"/>
    <col min="2" max="2" width="20.7109375" customWidth="1"/>
  </cols>
  <sheetData>
    <row r="1" spans="1:14" ht="55.5" customHeight="1">
      <c r="A1" s="107" t="s">
        <v>123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spans="1:14" ht="17.25">
      <c r="A2" s="13" t="s">
        <v>113</v>
      </c>
      <c r="B2" s="14"/>
      <c r="C2" s="14"/>
      <c r="D2" s="14"/>
      <c r="E2" s="14"/>
      <c r="F2" s="14"/>
      <c r="G2" s="14"/>
      <c r="H2" s="15"/>
      <c r="I2" s="12"/>
      <c r="J2" s="12"/>
      <c r="K2" s="12"/>
      <c r="L2" s="12"/>
      <c r="M2" s="12"/>
      <c r="N2" s="12"/>
    </row>
    <row r="4" spans="1:14" ht="36" customHeight="1">
      <c r="A4" s="109" t="s">
        <v>33</v>
      </c>
      <c r="B4" s="109" t="s">
        <v>122</v>
      </c>
      <c r="C4" s="109" t="s">
        <v>114</v>
      </c>
      <c r="D4" s="109"/>
      <c r="E4" s="109"/>
      <c r="F4" s="109"/>
      <c r="G4" s="109" t="s">
        <v>115</v>
      </c>
      <c r="H4" s="109"/>
      <c r="I4" s="109"/>
      <c r="J4" s="109"/>
      <c r="K4" s="109" t="s">
        <v>116</v>
      </c>
      <c r="L4" s="109"/>
      <c r="M4" s="109"/>
      <c r="N4" s="109"/>
    </row>
    <row r="5" spans="1:14" ht="78.75">
      <c r="A5" s="109"/>
      <c r="B5" s="109"/>
      <c r="C5" s="10" t="s">
        <v>37</v>
      </c>
      <c r="D5" s="11" t="s">
        <v>38</v>
      </c>
      <c r="E5" s="11" t="s">
        <v>41</v>
      </c>
      <c r="F5" s="11" t="s">
        <v>39</v>
      </c>
      <c r="G5" s="10" t="s">
        <v>37</v>
      </c>
      <c r="H5" s="11" t="s">
        <v>38</v>
      </c>
      <c r="I5" s="11" t="s">
        <v>41</v>
      </c>
      <c r="J5" s="11" t="s">
        <v>39</v>
      </c>
      <c r="K5" s="10" t="s">
        <v>37</v>
      </c>
      <c r="L5" s="11" t="s">
        <v>38</v>
      </c>
      <c r="M5" s="11" t="s">
        <v>41</v>
      </c>
      <c r="N5" s="11" t="s">
        <v>39</v>
      </c>
    </row>
    <row r="6" spans="1:14" ht="30" customHeight="1">
      <c r="A6" s="11" t="s">
        <v>117</v>
      </c>
      <c r="B6" s="11">
        <v>246</v>
      </c>
      <c r="C6" s="10"/>
      <c r="D6" s="11"/>
      <c r="E6" s="16"/>
      <c r="F6" s="16"/>
      <c r="G6" s="11"/>
      <c r="H6" s="10"/>
      <c r="I6" s="16"/>
      <c r="J6" s="16"/>
      <c r="K6" s="10"/>
      <c r="L6" s="11"/>
      <c r="M6" s="16"/>
      <c r="N6" s="16"/>
    </row>
    <row r="7" spans="1:14" ht="15.75">
      <c r="A7" s="11" t="s">
        <v>118</v>
      </c>
      <c r="B7" s="11">
        <v>346</v>
      </c>
      <c r="C7" s="10"/>
      <c r="D7" s="11"/>
      <c r="E7" s="11"/>
      <c r="F7" s="11"/>
      <c r="G7" s="11"/>
      <c r="H7" s="10"/>
      <c r="I7" s="11"/>
      <c r="J7" s="11"/>
      <c r="K7" s="10"/>
      <c r="L7" s="11"/>
      <c r="M7" s="11"/>
      <c r="N7" s="11"/>
    </row>
    <row r="8" spans="1:14" ht="15.75">
      <c r="A8" s="11" t="s">
        <v>119</v>
      </c>
      <c r="B8" s="11">
        <v>228</v>
      </c>
      <c r="C8" s="10"/>
      <c r="D8" s="11"/>
      <c r="E8" s="11"/>
      <c r="F8" s="11"/>
      <c r="G8" s="11"/>
      <c r="H8" s="10"/>
      <c r="I8" s="11"/>
      <c r="J8" s="11"/>
      <c r="K8" s="10"/>
      <c r="L8" s="11"/>
      <c r="M8" s="11"/>
      <c r="N8" s="11"/>
    </row>
    <row r="9" spans="1:14" ht="15.75">
      <c r="A9" s="11" t="s">
        <v>120</v>
      </c>
      <c r="B9" s="11">
        <v>219</v>
      </c>
      <c r="C9" s="10"/>
      <c r="D9" s="11"/>
      <c r="E9" s="11"/>
      <c r="F9" s="11"/>
      <c r="G9" s="11"/>
      <c r="H9" s="10"/>
      <c r="I9" s="11"/>
      <c r="J9" s="11"/>
      <c r="K9" s="10"/>
      <c r="L9" s="11"/>
      <c r="M9" s="11"/>
      <c r="N9" s="11"/>
    </row>
    <row r="10" spans="1:14" ht="15.75">
      <c r="A10" s="11" t="s">
        <v>121</v>
      </c>
      <c r="B10" s="11">
        <v>163</v>
      </c>
      <c r="C10" s="10"/>
      <c r="D10" s="11"/>
      <c r="E10" s="11"/>
      <c r="F10" s="11"/>
      <c r="G10" s="11"/>
      <c r="H10" s="10"/>
      <c r="I10" s="11"/>
      <c r="J10" s="11"/>
      <c r="K10" s="10"/>
      <c r="L10" s="11"/>
      <c r="M10" s="11"/>
      <c r="N10" s="11"/>
    </row>
    <row r="13" spans="1:14" ht="50.25" customHeight="1">
      <c r="A13" s="107" t="s">
        <v>124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</row>
    <row r="14" spans="1:14" ht="17.25">
      <c r="A14" s="13" t="s">
        <v>113</v>
      </c>
      <c r="B14" s="14"/>
      <c r="C14" s="14"/>
      <c r="D14" s="14"/>
      <c r="E14" s="14"/>
      <c r="F14" s="14"/>
      <c r="G14" s="14"/>
      <c r="H14" s="15"/>
      <c r="I14" s="12"/>
      <c r="J14" s="12"/>
      <c r="K14" s="12"/>
      <c r="L14" s="12"/>
      <c r="M14" s="12"/>
      <c r="N14" s="12"/>
    </row>
    <row r="16" spans="1:14" ht="37.5" customHeight="1">
      <c r="A16" s="109" t="s">
        <v>33</v>
      </c>
      <c r="B16" s="109" t="s">
        <v>122</v>
      </c>
      <c r="C16" s="109" t="s">
        <v>114</v>
      </c>
      <c r="D16" s="109"/>
      <c r="E16" s="109"/>
      <c r="F16" s="109"/>
      <c r="G16" s="109" t="s">
        <v>115</v>
      </c>
      <c r="H16" s="109"/>
      <c r="I16" s="109"/>
      <c r="J16" s="109"/>
      <c r="K16" s="109" t="s">
        <v>116</v>
      </c>
      <c r="L16" s="109"/>
      <c r="M16" s="109"/>
      <c r="N16" s="109"/>
    </row>
    <row r="17" spans="1:14" ht="78.75">
      <c r="A17" s="109"/>
      <c r="B17" s="109"/>
      <c r="C17" s="10" t="s">
        <v>37</v>
      </c>
      <c r="D17" s="11" t="s">
        <v>38</v>
      </c>
      <c r="E17" s="11" t="s">
        <v>41</v>
      </c>
      <c r="F17" s="11" t="s">
        <v>39</v>
      </c>
      <c r="G17" s="10" t="s">
        <v>37</v>
      </c>
      <c r="H17" s="11" t="s">
        <v>38</v>
      </c>
      <c r="I17" s="11" t="s">
        <v>41</v>
      </c>
      <c r="J17" s="11" t="s">
        <v>39</v>
      </c>
      <c r="K17" s="10" t="s">
        <v>37</v>
      </c>
      <c r="L17" s="11" t="s">
        <v>38</v>
      </c>
      <c r="M17" s="11" t="s">
        <v>41</v>
      </c>
      <c r="N17" s="11" t="s">
        <v>39</v>
      </c>
    </row>
    <row r="18" spans="1:14" ht="15.75">
      <c r="A18" s="11" t="s">
        <v>117</v>
      </c>
      <c r="B18" s="11">
        <v>53</v>
      </c>
      <c r="C18" s="10"/>
      <c r="D18" s="11"/>
      <c r="E18" s="16"/>
      <c r="F18" s="16"/>
      <c r="G18" s="11"/>
      <c r="H18" s="10"/>
      <c r="I18" s="16"/>
      <c r="J18" s="16"/>
      <c r="K18" s="10"/>
      <c r="L18" s="11"/>
      <c r="M18" s="16"/>
      <c r="N18" s="16"/>
    </row>
    <row r="19" spans="1:14" ht="15.75">
      <c r="A19" s="11" t="s">
        <v>118</v>
      </c>
      <c r="B19" s="11">
        <v>38</v>
      </c>
      <c r="C19" s="10"/>
      <c r="D19" s="11"/>
      <c r="E19" s="11"/>
      <c r="F19" s="11"/>
      <c r="G19" s="11"/>
      <c r="H19" s="10"/>
      <c r="I19" s="11"/>
      <c r="J19" s="11"/>
      <c r="K19" s="10"/>
      <c r="L19" s="11"/>
      <c r="M19" s="11"/>
      <c r="N19" s="11"/>
    </row>
    <row r="20" spans="1:14" ht="15.75">
      <c r="A20" s="11" t="s">
        <v>119</v>
      </c>
      <c r="B20" s="11">
        <v>70</v>
      </c>
      <c r="C20" s="10"/>
      <c r="D20" s="11"/>
      <c r="E20" s="11"/>
      <c r="F20" s="11"/>
      <c r="G20" s="11"/>
      <c r="H20" s="10"/>
      <c r="I20" s="11"/>
      <c r="J20" s="11"/>
      <c r="K20" s="10"/>
      <c r="L20" s="11"/>
      <c r="M20" s="11"/>
      <c r="N20" s="11"/>
    </row>
    <row r="21" spans="1:14" ht="15.75">
      <c r="A21" s="11" t="s">
        <v>120</v>
      </c>
      <c r="B21" s="11">
        <v>76</v>
      </c>
      <c r="C21" s="10"/>
      <c r="D21" s="11"/>
      <c r="E21" s="11"/>
      <c r="F21" s="11"/>
      <c r="G21" s="11"/>
      <c r="H21" s="10"/>
      <c r="I21" s="11"/>
      <c r="J21" s="11"/>
      <c r="K21" s="10"/>
      <c r="L21" s="11"/>
      <c r="M21" s="11"/>
      <c r="N21" s="11"/>
    </row>
    <row r="22" spans="1:14" ht="15.75">
      <c r="A22" s="11" t="s">
        <v>121</v>
      </c>
      <c r="B22" s="11">
        <v>97</v>
      </c>
      <c r="C22" s="10"/>
      <c r="D22" s="11"/>
      <c r="E22" s="11"/>
      <c r="F22" s="11"/>
      <c r="G22" s="11"/>
      <c r="H22" s="10"/>
      <c r="I22" s="11"/>
      <c r="J22" s="11"/>
      <c r="K22" s="10"/>
      <c r="L22" s="11"/>
      <c r="M22" s="11"/>
      <c r="N22" s="11"/>
    </row>
    <row r="26" spans="1:14" ht="51" customHeight="1">
      <c r="A26" s="107" t="s">
        <v>125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</row>
    <row r="27" spans="1:14" ht="17.25">
      <c r="A27" s="13" t="s">
        <v>113</v>
      </c>
      <c r="B27" s="14"/>
      <c r="C27" s="14"/>
      <c r="D27" s="14"/>
      <c r="E27" s="14"/>
      <c r="F27" s="14"/>
      <c r="G27" s="14"/>
      <c r="H27" s="15"/>
      <c r="I27" s="12"/>
      <c r="J27" s="12"/>
      <c r="K27" s="12"/>
      <c r="L27" s="12"/>
      <c r="M27" s="12"/>
      <c r="N27" s="12"/>
    </row>
    <row r="29" spans="1:14" ht="39" customHeight="1">
      <c r="A29" s="109" t="s">
        <v>33</v>
      </c>
      <c r="B29" s="109" t="s">
        <v>122</v>
      </c>
      <c r="C29" s="109" t="s">
        <v>114</v>
      </c>
      <c r="D29" s="109"/>
      <c r="E29" s="109"/>
      <c r="F29" s="109"/>
      <c r="G29" s="109" t="s">
        <v>115</v>
      </c>
      <c r="H29" s="109"/>
      <c r="I29" s="109"/>
      <c r="J29" s="109"/>
      <c r="K29" s="109" t="s">
        <v>116</v>
      </c>
      <c r="L29" s="109"/>
      <c r="M29" s="109"/>
      <c r="N29" s="109"/>
    </row>
    <row r="30" spans="1:14" ht="78.75">
      <c r="A30" s="109"/>
      <c r="B30" s="109"/>
      <c r="C30" s="10" t="s">
        <v>37</v>
      </c>
      <c r="D30" s="11" t="s">
        <v>38</v>
      </c>
      <c r="E30" s="11" t="s">
        <v>41</v>
      </c>
      <c r="F30" s="11" t="s">
        <v>39</v>
      </c>
      <c r="G30" s="10" t="s">
        <v>37</v>
      </c>
      <c r="H30" s="11" t="s">
        <v>38</v>
      </c>
      <c r="I30" s="11" t="s">
        <v>41</v>
      </c>
      <c r="J30" s="11" t="s">
        <v>39</v>
      </c>
      <c r="K30" s="10" t="s">
        <v>37</v>
      </c>
      <c r="L30" s="11" t="s">
        <v>38</v>
      </c>
      <c r="M30" s="11" t="s">
        <v>41</v>
      </c>
      <c r="N30" s="11" t="s">
        <v>39</v>
      </c>
    </row>
    <row r="31" spans="1:14" ht="15.75">
      <c r="A31" s="11" t="s">
        <v>117</v>
      </c>
      <c r="B31" s="11">
        <v>300</v>
      </c>
      <c r="C31" s="10"/>
      <c r="D31" s="11"/>
      <c r="E31" s="16"/>
      <c r="F31" s="16"/>
      <c r="G31" s="11"/>
      <c r="H31" s="10"/>
      <c r="I31" s="16"/>
      <c r="J31" s="16"/>
      <c r="K31" s="10"/>
      <c r="L31" s="11"/>
      <c r="M31" s="16"/>
      <c r="N31" s="16"/>
    </row>
    <row r="32" spans="1:14" ht="15.75">
      <c r="A32" s="11" t="s">
        <v>118</v>
      </c>
      <c r="B32" s="11">
        <v>279</v>
      </c>
      <c r="C32" s="10"/>
      <c r="D32" s="11"/>
      <c r="E32" s="11"/>
      <c r="F32" s="11"/>
      <c r="G32" s="11"/>
      <c r="H32" s="10"/>
      <c r="I32" s="11"/>
      <c r="J32" s="11"/>
      <c r="K32" s="10"/>
      <c r="L32" s="11"/>
      <c r="M32" s="11"/>
      <c r="N32" s="11"/>
    </row>
    <row r="33" spans="1:14" ht="15.75">
      <c r="A33" s="11" t="s">
        <v>119</v>
      </c>
      <c r="B33" s="11">
        <v>252</v>
      </c>
      <c r="C33" s="10"/>
      <c r="D33" s="11"/>
      <c r="E33" s="11"/>
      <c r="F33" s="11"/>
      <c r="G33" s="11"/>
      <c r="H33" s="10"/>
      <c r="I33" s="11"/>
      <c r="J33" s="11"/>
      <c r="K33" s="10"/>
      <c r="L33" s="11"/>
      <c r="M33" s="11"/>
      <c r="N33" s="11"/>
    </row>
    <row r="34" spans="1:14" ht="15.75">
      <c r="A34" s="11" t="s">
        <v>120</v>
      </c>
      <c r="B34" s="11">
        <v>393</v>
      </c>
      <c r="C34" s="10"/>
      <c r="D34" s="11"/>
      <c r="E34" s="11"/>
      <c r="F34" s="11"/>
      <c r="G34" s="11"/>
      <c r="H34" s="10"/>
      <c r="I34" s="11"/>
      <c r="J34" s="11"/>
      <c r="K34" s="10"/>
      <c r="L34" s="11"/>
      <c r="M34" s="11"/>
      <c r="N34" s="11"/>
    </row>
    <row r="35" spans="1:14" ht="15.75">
      <c r="A35" s="11" t="s">
        <v>121</v>
      </c>
      <c r="B35" s="11">
        <v>198</v>
      </c>
      <c r="C35" s="10"/>
      <c r="D35" s="11"/>
      <c r="E35" s="11"/>
      <c r="F35" s="11"/>
      <c r="G35" s="11"/>
      <c r="H35" s="10"/>
      <c r="I35" s="11"/>
      <c r="J35" s="11"/>
      <c r="K35" s="10"/>
      <c r="L35" s="11"/>
      <c r="M35" s="11"/>
      <c r="N35" s="11"/>
    </row>
    <row r="39" spans="1:14" ht="44.25" customHeight="1">
      <c r="A39" s="107" t="s">
        <v>126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</row>
    <row r="40" spans="1:14" ht="17.25">
      <c r="A40" s="13" t="s">
        <v>113</v>
      </c>
      <c r="B40" s="14"/>
      <c r="C40" s="14"/>
      <c r="D40" s="14"/>
      <c r="E40" s="14"/>
      <c r="F40" s="14"/>
      <c r="G40" s="14"/>
      <c r="H40" s="15"/>
      <c r="I40" s="12"/>
      <c r="J40" s="12"/>
      <c r="K40" s="12"/>
      <c r="L40" s="12"/>
      <c r="M40" s="12"/>
      <c r="N40" s="12"/>
    </row>
    <row r="42" spans="1:14" ht="36" customHeight="1">
      <c r="A42" s="109" t="s">
        <v>33</v>
      </c>
      <c r="B42" s="109" t="s">
        <v>122</v>
      </c>
      <c r="C42" s="109" t="s">
        <v>114</v>
      </c>
      <c r="D42" s="109"/>
      <c r="E42" s="109"/>
      <c r="F42" s="109"/>
      <c r="G42" s="109" t="s">
        <v>115</v>
      </c>
      <c r="H42" s="109"/>
      <c r="I42" s="109"/>
      <c r="J42" s="109"/>
      <c r="K42" s="109" t="s">
        <v>116</v>
      </c>
      <c r="L42" s="109"/>
      <c r="M42" s="109"/>
      <c r="N42" s="109"/>
    </row>
    <row r="43" spans="1:14" ht="78.75">
      <c r="A43" s="109"/>
      <c r="B43" s="109"/>
      <c r="C43" s="10" t="s">
        <v>37</v>
      </c>
      <c r="D43" s="11" t="s">
        <v>38</v>
      </c>
      <c r="E43" s="11" t="s">
        <v>41</v>
      </c>
      <c r="F43" s="11" t="s">
        <v>39</v>
      </c>
      <c r="G43" s="10" t="s">
        <v>37</v>
      </c>
      <c r="H43" s="11" t="s">
        <v>38</v>
      </c>
      <c r="I43" s="11" t="s">
        <v>41</v>
      </c>
      <c r="J43" s="11" t="s">
        <v>39</v>
      </c>
      <c r="K43" s="10" t="s">
        <v>37</v>
      </c>
      <c r="L43" s="11" t="s">
        <v>38</v>
      </c>
      <c r="M43" s="11" t="s">
        <v>41</v>
      </c>
      <c r="N43" s="11" t="s">
        <v>39</v>
      </c>
    </row>
    <row r="44" spans="1:14" ht="15.75">
      <c r="A44" s="11" t="s">
        <v>117</v>
      </c>
      <c r="B44" s="11">
        <v>273</v>
      </c>
      <c r="C44" s="10"/>
      <c r="D44" s="11"/>
      <c r="E44" s="16"/>
      <c r="F44" s="16"/>
      <c r="G44" s="11"/>
      <c r="H44" s="10"/>
      <c r="I44" s="16"/>
      <c r="J44" s="16"/>
      <c r="K44" s="10"/>
      <c r="L44" s="11"/>
      <c r="M44" s="16"/>
      <c r="N44" s="16"/>
    </row>
    <row r="45" spans="1:14" ht="15.75">
      <c r="A45" s="11" t="s">
        <v>118</v>
      </c>
      <c r="B45" s="11">
        <v>266</v>
      </c>
      <c r="C45" s="10"/>
      <c r="D45" s="11"/>
      <c r="E45" s="11"/>
      <c r="F45" s="11"/>
      <c r="G45" s="11"/>
      <c r="H45" s="10"/>
      <c r="I45" s="11"/>
      <c r="J45" s="11"/>
      <c r="K45" s="10"/>
      <c r="L45" s="11"/>
      <c r="M45" s="11"/>
      <c r="N45" s="11"/>
    </row>
    <row r="46" spans="1:14" ht="15.75">
      <c r="A46" s="11" t="s">
        <v>119</v>
      </c>
      <c r="B46" s="11">
        <v>277</v>
      </c>
      <c r="C46" s="10"/>
      <c r="D46" s="11"/>
      <c r="E46" s="11"/>
      <c r="F46" s="11"/>
      <c r="G46" s="11"/>
      <c r="H46" s="10"/>
      <c r="I46" s="11"/>
      <c r="J46" s="11"/>
      <c r="K46" s="10"/>
      <c r="L46" s="11"/>
      <c r="M46" s="11"/>
      <c r="N46" s="11"/>
    </row>
    <row r="47" spans="1:14" ht="15.75">
      <c r="A47" s="11" t="s">
        <v>120</v>
      </c>
      <c r="B47" s="11">
        <v>233</v>
      </c>
      <c r="C47" s="10"/>
      <c r="D47" s="11"/>
      <c r="E47" s="11"/>
      <c r="F47" s="11"/>
      <c r="G47" s="11"/>
      <c r="H47" s="10"/>
      <c r="I47" s="11"/>
      <c r="J47" s="11"/>
      <c r="K47" s="10"/>
      <c r="L47" s="11"/>
      <c r="M47" s="11"/>
      <c r="N47" s="11"/>
    </row>
    <row r="48" spans="1:14" ht="15.75">
      <c r="A48" s="11" t="s">
        <v>121</v>
      </c>
      <c r="B48" s="11">
        <v>192</v>
      </c>
      <c r="C48" s="10"/>
      <c r="D48" s="11"/>
      <c r="E48" s="11"/>
      <c r="F48" s="11"/>
      <c r="G48" s="11"/>
      <c r="H48" s="10"/>
      <c r="I48" s="11"/>
      <c r="J48" s="11"/>
      <c r="K48" s="10"/>
      <c r="L48" s="11"/>
      <c r="M48" s="11"/>
      <c r="N48" s="11"/>
    </row>
    <row r="51" spans="1:14" ht="45.75" customHeight="1">
      <c r="A51" s="107" t="s">
        <v>127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</row>
    <row r="52" spans="1:14" ht="17.25">
      <c r="A52" s="13" t="s">
        <v>113</v>
      </c>
      <c r="B52" s="14"/>
      <c r="C52" s="14"/>
      <c r="D52" s="14"/>
      <c r="E52" s="14"/>
      <c r="F52" s="14"/>
      <c r="G52" s="14"/>
      <c r="H52" s="15"/>
      <c r="I52" s="12"/>
      <c r="J52" s="12"/>
      <c r="K52" s="12"/>
      <c r="L52" s="12"/>
      <c r="M52" s="12"/>
      <c r="N52" s="12"/>
    </row>
    <row r="54" spans="1:14" ht="32.25" customHeight="1">
      <c r="A54" s="109" t="s">
        <v>33</v>
      </c>
      <c r="B54" s="109" t="s">
        <v>122</v>
      </c>
      <c r="C54" s="109" t="s">
        <v>114</v>
      </c>
      <c r="D54" s="109"/>
      <c r="E54" s="109"/>
      <c r="F54" s="109"/>
      <c r="G54" s="109" t="s">
        <v>115</v>
      </c>
      <c r="H54" s="109"/>
      <c r="I54" s="109"/>
      <c r="J54" s="109"/>
      <c r="K54" s="109" t="s">
        <v>116</v>
      </c>
      <c r="L54" s="109"/>
      <c r="M54" s="109"/>
      <c r="N54" s="109"/>
    </row>
    <row r="55" spans="1:14" ht="78.75">
      <c r="A55" s="109"/>
      <c r="B55" s="109"/>
      <c r="C55" s="10" t="s">
        <v>37</v>
      </c>
      <c r="D55" s="11" t="s">
        <v>38</v>
      </c>
      <c r="E55" s="11" t="s">
        <v>41</v>
      </c>
      <c r="F55" s="11" t="s">
        <v>39</v>
      </c>
      <c r="G55" s="10" t="s">
        <v>37</v>
      </c>
      <c r="H55" s="11" t="s">
        <v>38</v>
      </c>
      <c r="I55" s="11" t="s">
        <v>41</v>
      </c>
      <c r="J55" s="11" t="s">
        <v>39</v>
      </c>
      <c r="K55" s="10" t="s">
        <v>37</v>
      </c>
      <c r="L55" s="11" t="s">
        <v>38</v>
      </c>
      <c r="M55" s="11" t="s">
        <v>41</v>
      </c>
      <c r="N55" s="11" t="s">
        <v>39</v>
      </c>
    </row>
    <row r="56" spans="1:14" ht="15.75">
      <c r="A56" s="11" t="s">
        <v>117</v>
      </c>
      <c r="B56" s="11">
        <v>28</v>
      </c>
      <c r="C56" s="10"/>
      <c r="D56" s="11"/>
      <c r="E56" s="16"/>
      <c r="F56" s="16"/>
      <c r="G56" s="11"/>
      <c r="H56" s="10"/>
      <c r="I56" s="16"/>
      <c r="J56" s="16"/>
      <c r="K56" s="10"/>
      <c r="L56" s="11"/>
      <c r="M56" s="16"/>
      <c r="N56" s="16"/>
    </row>
    <row r="57" spans="1:14" ht="15.75">
      <c r="A57" s="11" t="s">
        <v>118</v>
      </c>
      <c r="B57" s="11">
        <v>69</v>
      </c>
      <c r="C57" s="10"/>
      <c r="D57" s="11"/>
      <c r="E57" s="11"/>
      <c r="F57" s="11"/>
      <c r="G57" s="11"/>
      <c r="H57" s="10"/>
      <c r="I57" s="11"/>
      <c r="J57" s="11"/>
      <c r="K57" s="10"/>
      <c r="L57" s="11"/>
      <c r="M57" s="11"/>
      <c r="N57" s="11"/>
    </row>
    <row r="58" spans="1:14" ht="15.75">
      <c r="A58" s="11" t="s">
        <v>119</v>
      </c>
      <c r="B58" s="11">
        <v>111</v>
      </c>
      <c r="C58" s="10"/>
      <c r="D58" s="11"/>
      <c r="E58" s="11"/>
      <c r="F58" s="11"/>
      <c r="G58" s="11"/>
      <c r="H58" s="10"/>
      <c r="I58" s="11"/>
      <c r="J58" s="11"/>
      <c r="K58" s="10"/>
      <c r="L58" s="11"/>
      <c r="M58" s="11"/>
      <c r="N58" s="11"/>
    </row>
    <row r="59" spans="1:14" ht="15.75">
      <c r="A59" s="11" t="s">
        <v>120</v>
      </c>
      <c r="B59" s="11">
        <v>155</v>
      </c>
      <c r="C59" s="10"/>
      <c r="D59" s="11"/>
      <c r="E59" s="11"/>
      <c r="F59" s="11"/>
      <c r="G59" s="11"/>
      <c r="H59" s="10"/>
      <c r="I59" s="11"/>
      <c r="J59" s="11"/>
      <c r="K59" s="10"/>
      <c r="L59" s="11"/>
      <c r="M59" s="11"/>
      <c r="N59" s="11"/>
    </row>
    <row r="60" spans="1:14" ht="15.75">
      <c r="A60" s="11" t="s">
        <v>121</v>
      </c>
      <c r="B60" s="11">
        <v>175</v>
      </c>
      <c r="C60" s="10"/>
      <c r="D60" s="11"/>
      <c r="E60" s="11"/>
      <c r="F60" s="11"/>
      <c r="G60" s="11"/>
      <c r="H60" s="10"/>
      <c r="I60" s="11"/>
      <c r="J60" s="11"/>
      <c r="K60" s="10"/>
      <c r="L60" s="11"/>
      <c r="M60" s="11"/>
      <c r="N60" s="11"/>
    </row>
    <row r="63" spans="1:14" ht="48.75" customHeight="1">
      <c r="A63" s="107" t="s">
        <v>128</v>
      </c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</row>
    <row r="64" spans="1:14" ht="17.25">
      <c r="A64" s="13" t="s">
        <v>113</v>
      </c>
      <c r="B64" s="14"/>
      <c r="C64" s="14"/>
      <c r="D64" s="14"/>
      <c r="E64" s="14"/>
      <c r="F64" s="14"/>
      <c r="G64" s="14"/>
      <c r="H64" s="15"/>
      <c r="I64" s="12"/>
      <c r="J64" s="12"/>
      <c r="K64" s="12"/>
      <c r="L64" s="12"/>
      <c r="M64" s="12"/>
      <c r="N64" s="12"/>
    </row>
    <row r="66" spans="1:14" ht="29.25" customHeight="1">
      <c r="A66" s="109" t="s">
        <v>33</v>
      </c>
      <c r="B66" s="109" t="s">
        <v>122</v>
      </c>
      <c r="C66" s="109" t="s">
        <v>114</v>
      </c>
      <c r="D66" s="109"/>
      <c r="E66" s="109"/>
      <c r="F66" s="109"/>
      <c r="G66" s="109" t="s">
        <v>115</v>
      </c>
      <c r="H66" s="109"/>
      <c r="I66" s="109"/>
      <c r="J66" s="109"/>
      <c r="K66" s="109" t="s">
        <v>116</v>
      </c>
      <c r="L66" s="109"/>
      <c r="M66" s="109"/>
      <c r="N66" s="109"/>
    </row>
    <row r="67" spans="1:14" ht="78.75">
      <c r="A67" s="109"/>
      <c r="B67" s="109"/>
      <c r="C67" s="10" t="s">
        <v>37</v>
      </c>
      <c r="D67" s="11" t="s">
        <v>38</v>
      </c>
      <c r="E67" s="11" t="s">
        <v>41</v>
      </c>
      <c r="F67" s="11" t="s">
        <v>39</v>
      </c>
      <c r="G67" s="10" t="s">
        <v>37</v>
      </c>
      <c r="H67" s="11" t="s">
        <v>38</v>
      </c>
      <c r="I67" s="11" t="s">
        <v>41</v>
      </c>
      <c r="J67" s="11" t="s">
        <v>39</v>
      </c>
      <c r="K67" s="10" t="s">
        <v>37</v>
      </c>
      <c r="L67" s="11" t="s">
        <v>38</v>
      </c>
      <c r="M67" s="11" t="s">
        <v>41</v>
      </c>
      <c r="N67" s="11" t="s">
        <v>39</v>
      </c>
    </row>
    <row r="68" spans="1:14" ht="15.75">
      <c r="A68" s="11" t="s">
        <v>117</v>
      </c>
      <c r="B68" s="11">
        <v>151</v>
      </c>
      <c r="C68" s="10"/>
      <c r="D68" s="11"/>
      <c r="E68" s="16"/>
      <c r="F68" s="16"/>
      <c r="G68" s="11"/>
      <c r="H68" s="10"/>
      <c r="I68" s="16"/>
      <c r="J68" s="16"/>
      <c r="K68" s="10"/>
      <c r="L68" s="11"/>
      <c r="M68" s="16"/>
      <c r="N68" s="16"/>
    </row>
    <row r="69" spans="1:14" ht="15.75">
      <c r="A69" s="11" t="s">
        <v>118</v>
      </c>
      <c r="B69" s="11">
        <v>113</v>
      </c>
      <c r="C69" s="10"/>
      <c r="D69" s="11"/>
      <c r="E69" s="11"/>
      <c r="F69" s="11"/>
      <c r="G69" s="11"/>
      <c r="H69" s="10"/>
      <c r="I69" s="11"/>
      <c r="J69" s="11"/>
      <c r="K69" s="10"/>
      <c r="L69" s="11"/>
      <c r="M69" s="11"/>
      <c r="N69" s="11"/>
    </row>
    <row r="70" spans="1:14" ht="15.75">
      <c r="A70" s="11" t="s">
        <v>119</v>
      </c>
      <c r="B70" s="11">
        <v>163</v>
      </c>
      <c r="C70" s="10"/>
      <c r="D70" s="11"/>
      <c r="E70" s="11"/>
      <c r="F70" s="11"/>
      <c r="G70" s="11"/>
      <c r="H70" s="10"/>
      <c r="I70" s="11"/>
      <c r="J70" s="11"/>
      <c r="K70" s="10"/>
      <c r="L70" s="11"/>
      <c r="M70" s="11"/>
      <c r="N70" s="11"/>
    </row>
    <row r="71" spans="1:14" ht="15.75">
      <c r="A71" s="11" t="s">
        <v>120</v>
      </c>
      <c r="B71" s="11">
        <v>249</v>
      </c>
      <c r="C71" s="10"/>
      <c r="D71" s="11"/>
      <c r="E71" s="11"/>
      <c r="F71" s="11"/>
      <c r="G71" s="11"/>
      <c r="H71" s="10"/>
      <c r="I71" s="11"/>
      <c r="J71" s="11"/>
      <c r="K71" s="10"/>
      <c r="L71" s="11"/>
      <c r="M71" s="11"/>
      <c r="N71" s="11"/>
    </row>
    <row r="72" spans="1:14" ht="15.75">
      <c r="A72" s="11" t="s">
        <v>121</v>
      </c>
      <c r="B72" s="11">
        <v>166</v>
      </c>
      <c r="C72" s="10"/>
      <c r="D72" s="11"/>
      <c r="E72" s="11"/>
      <c r="F72" s="11"/>
      <c r="G72" s="11"/>
      <c r="H72" s="10"/>
      <c r="I72" s="11"/>
      <c r="J72" s="11"/>
      <c r="K72" s="10"/>
      <c r="L72" s="11"/>
      <c r="M72" s="11"/>
      <c r="N72" s="11"/>
    </row>
    <row r="75" spans="1:14" ht="38.25" customHeight="1">
      <c r="A75" s="107" t="s">
        <v>129</v>
      </c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</row>
    <row r="76" spans="1:14" ht="17.25">
      <c r="A76" s="13" t="s">
        <v>113</v>
      </c>
      <c r="B76" s="14"/>
      <c r="C76" s="14"/>
      <c r="D76" s="14"/>
      <c r="E76" s="14"/>
      <c r="F76" s="14"/>
      <c r="G76" s="14"/>
      <c r="H76" s="15"/>
      <c r="I76" s="12"/>
      <c r="J76" s="12"/>
      <c r="K76" s="12"/>
      <c r="L76" s="12"/>
      <c r="M76" s="12"/>
      <c r="N76" s="12"/>
    </row>
    <row r="78" spans="1:14" ht="42.75" customHeight="1">
      <c r="A78" s="109" t="s">
        <v>33</v>
      </c>
      <c r="B78" s="109" t="s">
        <v>122</v>
      </c>
      <c r="C78" s="109" t="s">
        <v>114</v>
      </c>
      <c r="D78" s="109"/>
      <c r="E78" s="109"/>
      <c r="F78" s="109"/>
      <c r="G78" s="109" t="s">
        <v>115</v>
      </c>
      <c r="H78" s="109"/>
      <c r="I78" s="109"/>
      <c r="J78" s="109"/>
      <c r="K78" s="109" t="s">
        <v>116</v>
      </c>
      <c r="L78" s="109"/>
      <c r="M78" s="109"/>
      <c r="N78" s="109"/>
    </row>
    <row r="79" spans="1:14" ht="78.75">
      <c r="A79" s="109"/>
      <c r="B79" s="109"/>
      <c r="C79" s="10" t="s">
        <v>37</v>
      </c>
      <c r="D79" s="11" t="s">
        <v>38</v>
      </c>
      <c r="E79" s="11" t="s">
        <v>41</v>
      </c>
      <c r="F79" s="11" t="s">
        <v>39</v>
      </c>
      <c r="G79" s="10" t="s">
        <v>37</v>
      </c>
      <c r="H79" s="11" t="s">
        <v>38</v>
      </c>
      <c r="I79" s="11" t="s">
        <v>41</v>
      </c>
      <c r="J79" s="11" t="s">
        <v>39</v>
      </c>
      <c r="K79" s="10" t="s">
        <v>37</v>
      </c>
      <c r="L79" s="11" t="s">
        <v>38</v>
      </c>
      <c r="M79" s="11" t="s">
        <v>41</v>
      </c>
      <c r="N79" s="11" t="s">
        <v>39</v>
      </c>
    </row>
    <row r="80" spans="1:14" ht="15.75">
      <c r="A80" s="11" t="s">
        <v>117</v>
      </c>
      <c r="B80" s="11">
        <v>162</v>
      </c>
      <c r="C80" s="10"/>
      <c r="D80" s="11"/>
      <c r="E80" s="16"/>
      <c r="F80" s="16"/>
      <c r="G80" s="11"/>
      <c r="H80" s="10"/>
      <c r="I80" s="16"/>
      <c r="J80" s="16"/>
      <c r="K80" s="10"/>
      <c r="L80" s="11"/>
      <c r="M80" s="16"/>
      <c r="N80" s="16"/>
    </row>
    <row r="81" spans="1:14" ht="15.75">
      <c r="A81" s="11" t="s">
        <v>118</v>
      </c>
      <c r="B81" s="11">
        <v>169</v>
      </c>
      <c r="C81" s="10"/>
      <c r="D81" s="11"/>
      <c r="E81" s="11"/>
      <c r="F81" s="11"/>
      <c r="G81" s="11"/>
      <c r="H81" s="10"/>
      <c r="I81" s="11"/>
      <c r="J81" s="11"/>
      <c r="K81" s="10"/>
      <c r="L81" s="11"/>
      <c r="M81" s="11"/>
      <c r="N81" s="11"/>
    </row>
    <row r="82" spans="1:14" ht="15.75">
      <c r="A82" s="11" t="s">
        <v>119</v>
      </c>
      <c r="B82" s="11">
        <v>171</v>
      </c>
      <c r="C82" s="10"/>
      <c r="D82" s="11"/>
      <c r="E82" s="11"/>
      <c r="F82" s="11"/>
      <c r="G82" s="11"/>
      <c r="H82" s="10"/>
      <c r="I82" s="11"/>
      <c r="J82" s="11"/>
      <c r="K82" s="10"/>
      <c r="L82" s="11"/>
      <c r="M82" s="11"/>
      <c r="N82" s="11"/>
    </row>
    <row r="83" spans="1:14" ht="15.75">
      <c r="A83" s="11" t="s">
        <v>120</v>
      </c>
      <c r="B83" s="11">
        <v>227</v>
      </c>
      <c r="C83" s="10"/>
      <c r="D83" s="11"/>
      <c r="E83" s="11"/>
      <c r="F83" s="11"/>
      <c r="G83" s="11"/>
      <c r="H83" s="10"/>
      <c r="I83" s="11"/>
      <c r="J83" s="11"/>
      <c r="K83" s="10"/>
      <c r="L83" s="11"/>
      <c r="M83" s="11"/>
      <c r="N83" s="11"/>
    </row>
    <row r="84" spans="1:14" ht="15.75">
      <c r="A84" s="11" t="s">
        <v>121</v>
      </c>
      <c r="B84" s="11">
        <v>152</v>
      </c>
      <c r="C84" s="10"/>
      <c r="D84" s="11"/>
      <c r="E84" s="11"/>
      <c r="F84" s="11"/>
      <c r="G84" s="11"/>
      <c r="H84" s="10"/>
      <c r="I84" s="11"/>
      <c r="J84" s="11"/>
      <c r="K84" s="10"/>
      <c r="L84" s="11"/>
      <c r="M84" s="11"/>
      <c r="N84" s="11"/>
    </row>
  </sheetData>
  <mergeCells count="42">
    <mergeCell ref="A1:N1"/>
    <mergeCell ref="A4:A5"/>
    <mergeCell ref="B4:B5"/>
    <mergeCell ref="C4:F4"/>
    <mergeCell ref="G4:J4"/>
    <mergeCell ref="K4:N4"/>
    <mergeCell ref="A13:N13"/>
    <mergeCell ref="A16:A17"/>
    <mergeCell ref="B16:B17"/>
    <mergeCell ref="C16:F16"/>
    <mergeCell ref="G16:J16"/>
    <mergeCell ref="K16:N16"/>
    <mergeCell ref="A26:N26"/>
    <mergeCell ref="A29:A30"/>
    <mergeCell ref="B29:B30"/>
    <mergeCell ref="C29:F29"/>
    <mergeCell ref="G29:J29"/>
    <mergeCell ref="K29:N29"/>
    <mergeCell ref="A39:N39"/>
    <mergeCell ref="A42:A43"/>
    <mergeCell ref="B42:B43"/>
    <mergeCell ref="C42:F42"/>
    <mergeCell ref="G42:J42"/>
    <mergeCell ref="K42:N42"/>
    <mergeCell ref="A51:N51"/>
    <mergeCell ref="A54:A55"/>
    <mergeCell ref="B54:B55"/>
    <mergeCell ref="C54:F54"/>
    <mergeCell ref="G54:J54"/>
    <mergeCell ref="K54:N54"/>
    <mergeCell ref="A63:N63"/>
    <mergeCell ref="A66:A67"/>
    <mergeCell ref="B66:B67"/>
    <mergeCell ref="C66:F66"/>
    <mergeCell ref="G66:J66"/>
    <mergeCell ref="K66:N66"/>
    <mergeCell ref="A75:N75"/>
    <mergeCell ref="A78:A79"/>
    <mergeCell ref="B78:B79"/>
    <mergeCell ref="C78:F78"/>
    <mergeCell ref="G78:J78"/>
    <mergeCell ref="K78:N7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0"/>
  <sheetViews>
    <sheetView topLeftCell="A205" workbookViewId="0">
      <selection activeCell="V12" sqref="V12"/>
    </sheetView>
  </sheetViews>
  <sheetFormatPr defaultRowHeight="15"/>
  <cols>
    <col min="1" max="1" width="16.5703125" customWidth="1"/>
  </cols>
  <sheetData>
    <row r="1" spans="1:14" ht="16.5">
      <c r="A1" s="108" t="s">
        <v>130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spans="1:14" ht="15.75">
      <c r="A2" s="19" t="s">
        <v>131</v>
      </c>
    </row>
    <row r="4" spans="1:14" ht="35.25" customHeight="1">
      <c r="A4" s="110" t="s">
        <v>136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</row>
    <row r="6" spans="1:14">
      <c r="A6" s="111" t="s">
        <v>33</v>
      </c>
      <c r="B6" s="111" t="s">
        <v>135</v>
      </c>
      <c r="C6" s="112" t="s">
        <v>132</v>
      </c>
      <c r="D6" s="112"/>
      <c r="E6" s="112"/>
      <c r="F6" s="112"/>
      <c r="G6" s="112" t="s">
        <v>133</v>
      </c>
      <c r="H6" s="112"/>
      <c r="I6" s="112"/>
      <c r="J6" s="112"/>
      <c r="K6" s="112" t="s">
        <v>134</v>
      </c>
      <c r="L6" s="112"/>
      <c r="M6" s="112"/>
      <c r="N6" s="112"/>
    </row>
    <row r="7" spans="1:14" ht="78.75">
      <c r="A7" s="111"/>
      <c r="B7" s="111"/>
      <c r="C7" s="10" t="s">
        <v>37</v>
      </c>
      <c r="D7" s="17" t="s">
        <v>38</v>
      </c>
      <c r="E7" s="17" t="s">
        <v>41</v>
      </c>
      <c r="F7" s="17" t="s">
        <v>39</v>
      </c>
      <c r="G7" s="10" t="s">
        <v>37</v>
      </c>
      <c r="H7" s="17" t="s">
        <v>38</v>
      </c>
      <c r="I7" s="17" t="s">
        <v>41</v>
      </c>
      <c r="J7" s="17" t="s">
        <v>39</v>
      </c>
      <c r="K7" s="10" t="s">
        <v>37</v>
      </c>
      <c r="L7" s="17" t="s">
        <v>38</v>
      </c>
      <c r="M7" s="17" t="s">
        <v>41</v>
      </c>
      <c r="N7" s="17" t="s">
        <v>39</v>
      </c>
    </row>
    <row r="8" spans="1:14" ht="15.75">
      <c r="A8" s="18" t="s">
        <v>117</v>
      </c>
      <c r="B8" s="17">
        <v>246</v>
      </c>
      <c r="C8" s="10"/>
      <c r="D8" s="17"/>
      <c r="E8" s="17"/>
      <c r="F8" s="17"/>
      <c r="G8" s="17"/>
      <c r="H8" s="10"/>
      <c r="I8" s="17"/>
      <c r="J8" s="17"/>
      <c r="K8" s="10"/>
      <c r="L8" s="17"/>
      <c r="M8" s="17"/>
      <c r="N8" s="17"/>
    </row>
    <row r="9" spans="1:14" ht="15.75">
      <c r="A9" s="18" t="s">
        <v>118</v>
      </c>
      <c r="B9" s="17">
        <v>346</v>
      </c>
      <c r="C9" s="10"/>
      <c r="D9" s="17"/>
      <c r="E9" s="17"/>
      <c r="F9" s="17"/>
      <c r="G9" s="17"/>
      <c r="H9" s="10"/>
      <c r="I9" s="17"/>
      <c r="J9" s="17"/>
      <c r="K9" s="10"/>
      <c r="L9" s="17"/>
      <c r="M9" s="17"/>
      <c r="N9" s="17"/>
    </row>
    <row r="10" spans="1:14" ht="15.75">
      <c r="A10" s="18" t="s">
        <v>119</v>
      </c>
      <c r="B10" s="17">
        <v>228</v>
      </c>
      <c r="C10" s="10"/>
      <c r="D10" s="17"/>
      <c r="E10" s="17"/>
      <c r="F10" s="17"/>
      <c r="G10" s="17"/>
      <c r="H10" s="10"/>
      <c r="I10" s="17"/>
      <c r="J10" s="17"/>
      <c r="K10" s="10"/>
      <c r="L10" s="17"/>
      <c r="M10" s="17"/>
      <c r="N10" s="17"/>
    </row>
    <row r="11" spans="1:14" ht="15.75">
      <c r="A11" s="18" t="s">
        <v>120</v>
      </c>
      <c r="B11" s="17">
        <v>219</v>
      </c>
      <c r="C11" s="10"/>
      <c r="D11" s="17"/>
      <c r="E11" s="17"/>
      <c r="F11" s="17"/>
      <c r="G11" s="17"/>
      <c r="H11" s="10"/>
      <c r="I11" s="17"/>
      <c r="J11" s="17"/>
      <c r="K11" s="10"/>
      <c r="L11" s="17"/>
      <c r="M11" s="17"/>
      <c r="N11" s="17"/>
    </row>
    <row r="12" spans="1:14" ht="15.75">
      <c r="A12" s="18" t="s">
        <v>121</v>
      </c>
      <c r="B12" s="17">
        <v>163</v>
      </c>
      <c r="C12" s="10"/>
      <c r="D12" s="17"/>
      <c r="E12" s="17"/>
      <c r="F12" s="17"/>
      <c r="G12" s="17"/>
      <c r="H12" s="10"/>
      <c r="I12" s="17"/>
      <c r="J12" s="17"/>
      <c r="K12" s="10"/>
      <c r="L12" s="17"/>
      <c r="M12" s="17"/>
      <c r="N12" s="17"/>
    </row>
    <row r="15" spans="1:14" ht="16.5">
      <c r="A15" s="110" t="s">
        <v>137</v>
      </c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</row>
    <row r="17" spans="1:14" ht="15" customHeight="1">
      <c r="A17" s="111" t="s">
        <v>33</v>
      </c>
      <c r="B17" s="111" t="s">
        <v>135</v>
      </c>
      <c r="C17" s="112" t="s">
        <v>132</v>
      </c>
      <c r="D17" s="112"/>
      <c r="E17" s="112"/>
      <c r="F17" s="112"/>
      <c r="G17" s="112" t="s">
        <v>133</v>
      </c>
      <c r="H17" s="112"/>
      <c r="I17" s="112"/>
      <c r="J17" s="112"/>
      <c r="K17" s="112" t="s">
        <v>134</v>
      </c>
      <c r="L17" s="112"/>
      <c r="M17" s="112"/>
      <c r="N17" s="112"/>
    </row>
    <row r="18" spans="1:14" ht="78.75">
      <c r="A18" s="111"/>
      <c r="B18" s="111"/>
      <c r="C18" s="10" t="s">
        <v>37</v>
      </c>
      <c r="D18" s="17" t="s">
        <v>38</v>
      </c>
      <c r="E18" s="17" t="s">
        <v>41</v>
      </c>
      <c r="F18" s="17" t="s">
        <v>39</v>
      </c>
      <c r="G18" s="10" t="s">
        <v>37</v>
      </c>
      <c r="H18" s="17" t="s">
        <v>38</v>
      </c>
      <c r="I18" s="17" t="s">
        <v>41</v>
      </c>
      <c r="J18" s="17" t="s">
        <v>39</v>
      </c>
      <c r="K18" s="10" t="s">
        <v>37</v>
      </c>
      <c r="L18" s="17" t="s">
        <v>38</v>
      </c>
      <c r="M18" s="17" t="s">
        <v>41</v>
      </c>
      <c r="N18" s="17" t="s">
        <v>39</v>
      </c>
    </row>
    <row r="19" spans="1:14" ht="15.75">
      <c r="A19" s="17" t="s">
        <v>117</v>
      </c>
      <c r="B19" s="18">
        <v>246</v>
      </c>
      <c r="C19" s="10"/>
      <c r="D19" s="17"/>
      <c r="E19" s="17"/>
      <c r="F19" s="17"/>
      <c r="G19" s="17"/>
      <c r="H19" s="10"/>
      <c r="I19" s="17"/>
      <c r="J19" s="17"/>
      <c r="K19" s="10"/>
      <c r="L19" s="17"/>
      <c r="M19" s="17"/>
      <c r="N19" s="17"/>
    </row>
    <row r="20" spans="1:14" ht="15.75">
      <c r="A20" s="17" t="s">
        <v>118</v>
      </c>
      <c r="B20" s="18">
        <v>346</v>
      </c>
      <c r="C20" s="10"/>
      <c r="D20" s="17"/>
      <c r="E20" s="17"/>
      <c r="F20" s="17"/>
      <c r="G20" s="17"/>
      <c r="H20" s="10"/>
      <c r="I20" s="17"/>
      <c r="J20" s="17"/>
      <c r="K20" s="10"/>
      <c r="L20" s="17"/>
      <c r="M20" s="17"/>
      <c r="N20" s="17"/>
    </row>
    <row r="21" spans="1:14" ht="15.75">
      <c r="A21" s="17" t="s">
        <v>119</v>
      </c>
      <c r="B21" s="18">
        <v>228</v>
      </c>
      <c r="C21" s="10"/>
      <c r="D21" s="17"/>
      <c r="E21" s="17"/>
      <c r="F21" s="17"/>
      <c r="G21" s="17"/>
      <c r="H21" s="10"/>
      <c r="I21" s="17"/>
      <c r="J21" s="17"/>
      <c r="K21" s="10"/>
      <c r="L21" s="17"/>
      <c r="M21" s="17"/>
      <c r="N21" s="17"/>
    </row>
    <row r="22" spans="1:14" ht="15.75">
      <c r="A22" s="17" t="s">
        <v>120</v>
      </c>
      <c r="B22" s="18">
        <v>219</v>
      </c>
      <c r="C22" s="10"/>
      <c r="D22" s="17"/>
      <c r="E22" s="17"/>
      <c r="F22" s="17"/>
      <c r="G22" s="17"/>
      <c r="H22" s="10"/>
      <c r="I22" s="17"/>
      <c r="J22" s="17"/>
      <c r="K22" s="10"/>
      <c r="L22" s="17"/>
      <c r="M22" s="17"/>
      <c r="N22" s="17"/>
    </row>
    <row r="23" spans="1:14" ht="15.75">
      <c r="A23" s="17" t="s">
        <v>121</v>
      </c>
      <c r="B23" s="18">
        <v>163</v>
      </c>
      <c r="C23" s="10"/>
      <c r="D23" s="17"/>
      <c r="E23" s="17"/>
      <c r="F23" s="17"/>
      <c r="G23" s="17"/>
      <c r="H23" s="10"/>
      <c r="I23" s="17"/>
      <c r="J23" s="17"/>
      <c r="K23" s="10"/>
      <c r="L23" s="17"/>
      <c r="M23" s="17"/>
      <c r="N23" s="17"/>
    </row>
    <row r="26" spans="1:14" ht="16.5">
      <c r="A26" s="110" t="s">
        <v>138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</row>
    <row r="28" spans="1:14" ht="15" customHeight="1">
      <c r="A28" s="111" t="s">
        <v>33</v>
      </c>
      <c r="B28" s="111" t="s">
        <v>135</v>
      </c>
      <c r="C28" s="112" t="s">
        <v>132</v>
      </c>
      <c r="D28" s="112"/>
      <c r="E28" s="112"/>
      <c r="F28" s="112"/>
      <c r="G28" s="112" t="s">
        <v>133</v>
      </c>
      <c r="H28" s="112"/>
      <c r="I28" s="112"/>
      <c r="J28" s="112"/>
      <c r="K28" s="112" t="s">
        <v>134</v>
      </c>
      <c r="L28" s="112"/>
      <c r="M28" s="112"/>
      <c r="N28" s="112"/>
    </row>
    <row r="29" spans="1:14" ht="78.75">
      <c r="A29" s="111"/>
      <c r="B29" s="111"/>
      <c r="C29" s="10" t="s">
        <v>37</v>
      </c>
      <c r="D29" s="17" t="s">
        <v>38</v>
      </c>
      <c r="E29" s="17" t="s">
        <v>41</v>
      </c>
      <c r="F29" s="17" t="s">
        <v>39</v>
      </c>
      <c r="G29" s="10" t="s">
        <v>37</v>
      </c>
      <c r="H29" s="17" t="s">
        <v>38</v>
      </c>
      <c r="I29" s="17" t="s">
        <v>41</v>
      </c>
      <c r="J29" s="17" t="s">
        <v>39</v>
      </c>
      <c r="K29" s="10" t="s">
        <v>37</v>
      </c>
      <c r="L29" s="17" t="s">
        <v>38</v>
      </c>
      <c r="M29" s="17" t="s">
        <v>41</v>
      </c>
      <c r="N29" s="17" t="s">
        <v>39</v>
      </c>
    </row>
    <row r="30" spans="1:14" ht="15.75">
      <c r="A30" s="18" t="s">
        <v>117</v>
      </c>
      <c r="B30" s="18">
        <v>246</v>
      </c>
      <c r="C30" s="10"/>
      <c r="D30" s="17"/>
      <c r="E30" s="17"/>
      <c r="F30" s="17"/>
      <c r="G30" s="17"/>
      <c r="H30" s="10"/>
      <c r="I30" s="17"/>
      <c r="J30" s="17"/>
      <c r="K30" s="10"/>
      <c r="L30" s="17"/>
      <c r="M30" s="17"/>
      <c r="N30" s="17"/>
    </row>
    <row r="31" spans="1:14" ht="15.75">
      <c r="A31" s="18" t="s">
        <v>118</v>
      </c>
      <c r="B31" s="18">
        <v>346</v>
      </c>
      <c r="C31" s="10"/>
      <c r="D31" s="17"/>
      <c r="E31" s="17"/>
      <c r="F31" s="17"/>
      <c r="G31" s="17"/>
      <c r="H31" s="10"/>
      <c r="I31" s="17"/>
      <c r="J31" s="17"/>
      <c r="K31" s="10"/>
      <c r="L31" s="17"/>
      <c r="M31" s="17"/>
      <c r="N31" s="17"/>
    </row>
    <row r="32" spans="1:14" ht="15.75">
      <c r="A32" s="18" t="s">
        <v>119</v>
      </c>
      <c r="B32" s="18">
        <v>228</v>
      </c>
      <c r="C32" s="10"/>
      <c r="D32" s="17"/>
      <c r="E32" s="17"/>
      <c r="F32" s="17"/>
      <c r="G32" s="17"/>
      <c r="H32" s="10"/>
      <c r="I32" s="17"/>
      <c r="J32" s="17"/>
      <c r="K32" s="10"/>
      <c r="L32" s="17"/>
      <c r="M32" s="17"/>
      <c r="N32" s="17"/>
    </row>
    <row r="33" spans="1:14" ht="15.75">
      <c r="A33" s="18" t="s">
        <v>120</v>
      </c>
      <c r="B33" s="18">
        <v>219</v>
      </c>
      <c r="C33" s="10"/>
      <c r="D33" s="17"/>
      <c r="E33" s="17"/>
      <c r="F33" s="17"/>
      <c r="G33" s="17"/>
      <c r="H33" s="10"/>
      <c r="I33" s="17"/>
      <c r="J33" s="17"/>
      <c r="K33" s="10"/>
      <c r="L33" s="17"/>
      <c r="M33" s="17"/>
      <c r="N33" s="17"/>
    </row>
    <row r="34" spans="1:14" ht="15.75">
      <c r="A34" s="18" t="s">
        <v>121</v>
      </c>
      <c r="B34" s="18">
        <v>163</v>
      </c>
      <c r="C34" s="10"/>
      <c r="D34" s="17"/>
      <c r="E34" s="17"/>
      <c r="F34" s="17"/>
      <c r="G34" s="17"/>
      <c r="H34" s="10"/>
      <c r="I34" s="17"/>
      <c r="J34" s="17"/>
      <c r="K34" s="10"/>
      <c r="L34" s="17"/>
      <c r="M34" s="17"/>
      <c r="N34" s="17"/>
    </row>
    <row r="39" spans="1:14" ht="16.5">
      <c r="A39" s="110" t="s">
        <v>139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</row>
    <row r="41" spans="1:14">
      <c r="A41" s="111" t="s">
        <v>33</v>
      </c>
      <c r="B41" s="111" t="s">
        <v>135</v>
      </c>
      <c r="C41" s="112" t="s">
        <v>132</v>
      </c>
      <c r="D41" s="112"/>
      <c r="E41" s="112"/>
      <c r="F41" s="112"/>
      <c r="G41" s="112" t="s">
        <v>133</v>
      </c>
      <c r="H41" s="112"/>
      <c r="I41" s="112"/>
      <c r="J41" s="112"/>
      <c r="K41" s="112" t="s">
        <v>134</v>
      </c>
      <c r="L41" s="112"/>
      <c r="M41" s="112"/>
      <c r="N41" s="112"/>
    </row>
    <row r="42" spans="1:14" ht="78.75">
      <c r="A42" s="111"/>
      <c r="B42" s="111"/>
      <c r="C42" s="20" t="s">
        <v>37</v>
      </c>
      <c r="D42" s="18" t="s">
        <v>38</v>
      </c>
      <c r="E42" s="18" t="s">
        <v>41</v>
      </c>
      <c r="F42" s="18" t="s">
        <v>39</v>
      </c>
      <c r="G42" s="20" t="s">
        <v>37</v>
      </c>
      <c r="H42" s="18" t="s">
        <v>38</v>
      </c>
      <c r="I42" s="18" t="s">
        <v>41</v>
      </c>
      <c r="J42" s="18" t="s">
        <v>39</v>
      </c>
      <c r="K42" s="20" t="s">
        <v>37</v>
      </c>
      <c r="L42" s="18" t="s">
        <v>38</v>
      </c>
      <c r="M42" s="18" t="s">
        <v>41</v>
      </c>
      <c r="N42" s="18" t="s">
        <v>39</v>
      </c>
    </row>
    <row r="43" spans="1:14" ht="15.75">
      <c r="A43" s="18" t="s">
        <v>117</v>
      </c>
      <c r="B43" s="18">
        <v>53</v>
      </c>
      <c r="C43" s="20"/>
      <c r="D43" s="18"/>
      <c r="E43" s="18"/>
      <c r="F43" s="18"/>
      <c r="G43" s="18"/>
      <c r="H43" s="20"/>
      <c r="I43" s="18"/>
      <c r="J43" s="18"/>
      <c r="K43" s="20"/>
      <c r="L43" s="18"/>
      <c r="M43" s="18"/>
      <c r="N43" s="18"/>
    </row>
    <row r="44" spans="1:14" ht="15.75">
      <c r="A44" s="18" t="s">
        <v>118</v>
      </c>
      <c r="B44" s="18">
        <v>38</v>
      </c>
      <c r="C44" s="20"/>
      <c r="D44" s="18"/>
      <c r="E44" s="18"/>
      <c r="F44" s="18"/>
      <c r="G44" s="18"/>
      <c r="H44" s="20"/>
      <c r="I44" s="18"/>
      <c r="J44" s="18"/>
      <c r="K44" s="20"/>
      <c r="L44" s="18"/>
      <c r="M44" s="18"/>
      <c r="N44" s="18"/>
    </row>
    <row r="45" spans="1:14" ht="15.75">
      <c r="A45" s="18" t="s">
        <v>119</v>
      </c>
      <c r="B45" s="18">
        <v>70</v>
      </c>
      <c r="C45" s="20"/>
      <c r="D45" s="18"/>
      <c r="E45" s="18"/>
      <c r="F45" s="18"/>
      <c r="G45" s="18"/>
      <c r="H45" s="20"/>
      <c r="I45" s="18"/>
      <c r="J45" s="18"/>
      <c r="K45" s="20"/>
      <c r="L45" s="18"/>
      <c r="M45" s="18"/>
      <c r="N45" s="18"/>
    </row>
    <row r="46" spans="1:14" ht="15.75">
      <c r="A46" s="18" t="s">
        <v>120</v>
      </c>
      <c r="B46" s="18">
        <v>76</v>
      </c>
      <c r="C46" s="20"/>
      <c r="D46" s="18"/>
      <c r="E46" s="18"/>
      <c r="F46" s="18"/>
      <c r="G46" s="18"/>
      <c r="H46" s="20"/>
      <c r="I46" s="18"/>
      <c r="J46" s="18"/>
      <c r="K46" s="20"/>
      <c r="L46" s="18"/>
      <c r="M46" s="18"/>
      <c r="N46" s="18"/>
    </row>
    <row r="47" spans="1:14" ht="15.75">
      <c r="A47" s="18" t="s">
        <v>121</v>
      </c>
      <c r="B47" s="18">
        <v>97</v>
      </c>
      <c r="C47" s="20"/>
      <c r="D47" s="18"/>
      <c r="E47" s="18"/>
      <c r="F47" s="18"/>
      <c r="G47" s="18"/>
      <c r="H47" s="20"/>
      <c r="I47" s="18"/>
      <c r="J47" s="18"/>
      <c r="K47" s="20"/>
      <c r="L47" s="18"/>
      <c r="M47" s="18"/>
      <c r="N47" s="18"/>
    </row>
    <row r="50" spans="1:14" ht="16.5">
      <c r="A50" s="110" t="s">
        <v>140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</row>
    <row r="52" spans="1:14">
      <c r="A52" s="111" t="s">
        <v>33</v>
      </c>
      <c r="B52" s="111" t="s">
        <v>135</v>
      </c>
      <c r="C52" s="112" t="s">
        <v>132</v>
      </c>
      <c r="D52" s="112"/>
      <c r="E52" s="112"/>
      <c r="F52" s="112"/>
      <c r="G52" s="112" t="s">
        <v>133</v>
      </c>
      <c r="H52" s="112"/>
      <c r="I52" s="112"/>
      <c r="J52" s="112"/>
      <c r="K52" s="112" t="s">
        <v>134</v>
      </c>
      <c r="L52" s="112"/>
      <c r="M52" s="112"/>
      <c r="N52" s="112"/>
    </row>
    <row r="53" spans="1:14" ht="78.75">
      <c r="A53" s="111"/>
      <c r="B53" s="111"/>
      <c r="C53" s="20" t="s">
        <v>37</v>
      </c>
      <c r="D53" s="18" t="s">
        <v>38</v>
      </c>
      <c r="E53" s="18" t="s">
        <v>41</v>
      </c>
      <c r="F53" s="18" t="s">
        <v>39</v>
      </c>
      <c r="G53" s="20" t="s">
        <v>37</v>
      </c>
      <c r="H53" s="18" t="s">
        <v>38</v>
      </c>
      <c r="I53" s="18" t="s">
        <v>41</v>
      </c>
      <c r="J53" s="18" t="s">
        <v>39</v>
      </c>
      <c r="K53" s="20" t="s">
        <v>37</v>
      </c>
      <c r="L53" s="18" t="s">
        <v>38</v>
      </c>
      <c r="M53" s="18" t="s">
        <v>41</v>
      </c>
      <c r="N53" s="18" t="s">
        <v>39</v>
      </c>
    </row>
    <row r="54" spans="1:14" ht="15.75">
      <c r="A54" s="18" t="s">
        <v>117</v>
      </c>
      <c r="B54" s="18">
        <v>53</v>
      </c>
      <c r="C54" s="20"/>
      <c r="D54" s="18"/>
      <c r="E54" s="18"/>
      <c r="F54" s="18"/>
      <c r="G54" s="18"/>
      <c r="H54" s="20"/>
      <c r="I54" s="18"/>
      <c r="J54" s="18"/>
      <c r="K54" s="20"/>
      <c r="L54" s="18"/>
      <c r="M54" s="18"/>
      <c r="N54" s="18"/>
    </row>
    <row r="55" spans="1:14" ht="15.75">
      <c r="A55" s="18" t="s">
        <v>118</v>
      </c>
      <c r="B55" s="18">
        <v>38</v>
      </c>
      <c r="C55" s="20"/>
      <c r="D55" s="18"/>
      <c r="E55" s="18"/>
      <c r="F55" s="18"/>
      <c r="G55" s="18"/>
      <c r="H55" s="20"/>
      <c r="I55" s="18"/>
      <c r="J55" s="18"/>
      <c r="K55" s="20"/>
      <c r="L55" s="18"/>
      <c r="M55" s="18"/>
      <c r="N55" s="18"/>
    </row>
    <row r="56" spans="1:14" ht="15.75">
      <c r="A56" s="18" t="s">
        <v>119</v>
      </c>
      <c r="B56" s="18">
        <v>70</v>
      </c>
      <c r="C56" s="20"/>
      <c r="D56" s="18"/>
      <c r="E56" s="18"/>
      <c r="F56" s="18"/>
      <c r="G56" s="18"/>
      <c r="H56" s="20"/>
      <c r="I56" s="18"/>
      <c r="J56" s="18"/>
      <c r="K56" s="20"/>
      <c r="L56" s="18"/>
      <c r="M56" s="18"/>
      <c r="N56" s="18"/>
    </row>
    <row r="57" spans="1:14" ht="15.75">
      <c r="A57" s="18" t="s">
        <v>120</v>
      </c>
      <c r="B57" s="18">
        <v>76</v>
      </c>
      <c r="C57" s="20"/>
      <c r="D57" s="18"/>
      <c r="E57" s="18"/>
      <c r="F57" s="18"/>
      <c r="G57" s="18"/>
      <c r="H57" s="20"/>
      <c r="I57" s="18"/>
      <c r="J57" s="18"/>
      <c r="K57" s="20"/>
      <c r="L57" s="18"/>
      <c r="M57" s="18"/>
      <c r="N57" s="18"/>
    </row>
    <row r="58" spans="1:14" ht="15.75">
      <c r="A58" s="18" t="s">
        <v>121</v>
      </c>
      <c r="B58" s="18">
        <v>97</v>
      </c>
      <c r="C58" s="20"/>
      <c r="D58" s="18"/>
      <c r="E58" s="18"/>
      <c r="F58" s="18"/>
      <c r="G58" s="18"/>
      <c r="H58" s="20"/>
      <c r="I58" s="18"/>
      <c r="J58" s="18"/>
      <c r="K58" s="20"/>
      <c r="L58" s="18"/>
      <c r="M58" s="18"/>
      <c r="N58" s="18"/>
    </row>
    <row r="61" spans="1:14" ht="16.5">
      <c r="A61" s="110" t="s">
        <v>141</v>
      </c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</row>
    <row r="63" spans="1:14">
      <c r="A63" s="111" t="s">
        <v>33</v>
      </c>
      <c r="B63" s="111" t="s">
        <v>135</v>
      </c>
      <c r="C63" s="112" t="s">
        <v>132</v>
      </c>
      <c r="D63" s="112"/>
      <c r="E63" s="112"/>
      <c r="F63" s="112"/>
      <c r="G63" s="112" t="s">
        <v>133</v>
      </c>
      <c r="H63" s="112"/>
      <c r="I63" s="112"/>
      <c r="J63" s="112"/>
      <c r="K63" s="112" t="s">
        <v>134</v>
      </c>
      <c r="L63" s="112"/>
      <c r="M63" s="112"/>
      <c r="N63" s="112"/>
    </row>
    <row r="64" spans="1:14" ht="78.75">
      <c r="A64" s="111"/>
      <c r="B64" s="111"/>
      <c r="C64" s="20" t="s">
        <v>37</v>
      </c>
      <c r="D64" s="18" t="s">
        <v>38</v>
      </c>
      <c r="E64" s="18" t="s">
        <v>41</v>
      </c>
      <c r="F64" s="18" t="s">
        <v>39</v>
      </c>
      <c r="G64" s="20" t="s">
        <v>37</v>
      </c>
      <c r="H64" s="18" t="s">
        <v>38</v>
      </c>
      <c r="I64" s="18" t="s">
        <v>41</v>
      </c>
      <c r="J64" s="18" t="s">
        <v>39</v>
      </c>
      <c r="K64" s="20" t="s">
        <v>37</v>
      </c>
      <c r="L64" s="18" t="s">
        <v>38</v>
      </c>
      <c r="M64" s="18" t="s">
        <v>41</v>
      </c>
      <c r="N64" s="18" t="s">
        <v>39</v>
      </c>
    </row>
    <row r="65" spans="1:14" ht="15.75">
      <c r="A65" s="18" t="s">
        <v>117</v>
      </c>
      <c r="B65" s="18">
        <v>53</v>
      </c>
      <c r="C65" s="20"/>
      <c r="D65" s="18"/>
      <c r="E65" s="18"/>
      <c r="F65" s="18"/>
      <c r="G65" s="18"/>
      <c r="H65" s="20"/>
      <c r="I65" s="18"/>
      <c r="J65" s="18"/>
      <c r="K65" s="20"/>
      <c r="L65" s="18"/>
      <c r="M65" s="18"/>
      <c r="N65" s="18"/>
    </row>
    <row r="66" spans="1:14" ht="15.75">
      <c r="A66" s="18" t="s">
        <v>118</v>
      </c>
      <c r="B66" s="18">
        <v>38</v>
      </c>
      <c r="C66" s="20"/>
      <c r="D66" s="18"/>
      <c r="E66" s="18"/>
      <c r="F66" s="18"/>
      <c r="G66" s="18"/>
      <c r="H66" s="20"/>
      <c r="I66" s="18"/>
      <c r="J66" s="18"/>
      <c r="K66" s="20"/>
      <c r="L66" s="18"/>
      <c r="M66" s="18"/>
      <c r="N66" s="18"/>
    </row>
    <row r="67" spans="1:14" ht="15.75">
      <c r="A67" s="18" t="s">
        <v>119</v>
      </c>
      <c r="B67" s="18">
        <v>70</v>
      </c>
      <c r="C67" s="20"/>
      <c r="D67" s="18"/>
      <c r="E67" s="18"/>
      <c r="F67" s="18"/>
      <c r="G67" s="18"/>
      <c r="H67" s="20"/>
      <c r="I67" s="18"/>
      <c r="J67" s="18"/>
      <c r="K67" s="20"/>
      <c r="L67" s="18"/>
      <c r="M67" s="18"/>
      <c r="N67" s="18"/>
    </row>
    <row r="68" spans="1:14" ht="15.75">
      <c r="A68" s="18" t="s">
        <v>120</v>
      </c>
      <c r="B68" s="18">
        <v>76</v>
      </c>
      <c r="C68" s="20"/>
      <c r="D68" s="18"/>
      <c r="E68" s="18"/>
      <c r="F68" s="18"/>
      <c r="G68" s="18"/>
      <c r="H68" s="20"/>
      <c r="I68" s="18"/>
      <c r="J68" s="18"/>
      <c r="K68" s="20"/>
      <c r="L68" s="18"/>
      <c r="M68" s="18"/>
      <c r="N68" s="18"/>
    </row>
    <row r="69" spans="1:14" ht="15.75">
      <c r="A69" s="18" t="s">
        <v>121</v>
      </c>
      <c r="B69" s="18">
        <v>97</v>
      </c>
      <c r="C69" s="20"/>
      <c r="D69" s="18"/>
      <c r="E69" s="18"/>
      <c r="F69" s="18"/>
      <c r="G69" s="18"/>
      <c r="H69" s="20"/>
      <c r="I69" s="18"/>
      <c r="J69" s="18"/>
      <c r="K69" s="20"/>
      <c r="L69" s="18"/>
      <c r="M69" s="18"/>
      <c r="N69" s="18"/>
    </row>
    <row r="73" spans="1:14" ht="16.5">
      <c r="A73" s="110" t="s">
        <v>142</v>
      </c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</row>
    <row r="75" spans="1:14">
      <c r="A75" s="111" t="s">
        <v>33</v>
      </c>
      <c r="B75" s="111" t="s">
        <v>135</v>
      </c>
      <c r="C75" s="112" t="s">
        <v>132</v>
      </c>
      <c r="D75" s="112"/>
      <c r="E75" s="112"/>
      <c r="F75" s="112"/>
      <c r="G75" s="112" t="s">
        <v>133</v>
      </c>
      <c r="H75" s="112"/>
      <c r="I75" s="112"/>
      <c r="J75" s="112"/>
      <c r="K75" s="112" t="s">
        <v>134</v>
      </c>
      <c r="L75" s="112"/>
      <c r="M75" s="112"/>
      <c r="N75" s="112"/>
    </row>
    <row r="76" spans="1:14" ht="78.75">
      <c r="A76" s="111"/>
      <c r="B76" s="111"/>
      <c r="C76" s="20" t="s">
        <v>37</v>
      </c>
      <c r="D76" s="18" t="s">
        <v>38</v>
      </c>
      <c r="E76" s="18" t="s">
        <v>41</v>
      </c>
      <c r="F76" s="18" t="s">
        <v>39</v>
      </c>
      <c r="G76" s="20" t="s">
        <v>37</v>
      </c>
      <c r="H76" s="18" t="s">
        <v>38</v>
      </c>
      <c r="I76" s="18" t="s">
        <v>41</v>
      </c>
      <c r="J76" s="18" t="s">
        <v>39</v>
      </c>
      <c r="K76" s="20" t="s">
        <v>37</v>
      </c>
      <c r="L76" s="18" t="s">
        <v>38</v>
      </c>
      <c r="M76" s="18" t="s">
        <v>41</v>
      </c>
      <c r="N76" s="18" t="s">
        <v>39</v>
      </c>
    </row>
    <row r="77" spans="1:14" ht="15.75">
      <c r="A77" s="18" t="s">
        <v>117</v>
      </c>
      <c r="B77" s="18">
        <v>300</v>
      </c>
      <c r="C77" s="20"/>
      <c r="D77" s="18"/>
      <c r="E77" s="18"/>
      <c r="F77" s="18"/>
      <c r="G77" s="18"/>
      <c r="H77" s="20"/>
      <c r="I77" s="18"/>
      <c r="J77" s="18"/>
      <c r="K77" s="20"/>
      <c r="L77" s="18"/>
      <c r="M77" s="18"/>
      <c r="N77" s="18"/>
    </row>
    <row r="78" spans="1:14" ht="15.75">
      <c r="A78" s="18" t="s">
        <v>118</v>
      </c>
      <c r="B78" s="18">
        <v>279</v>
      </c>
      <c r="C78" s="20"/>
      <c r="D78" s="18"/>
      <c r="E78" s="18"/>
      <c r="F78" s="18"/>
      <c r="G78" s="18"/>
      <c r="H78" s="20"/>
      <c r="I78" s="18"/>
      <c r="J78" s="18"/>
      <c r="K78" s="20"/>
      <c r="L78" s="18"/>
      <c r="M78" s="18"/>
      <c r="N78" s="18"/>
    </row>
    <row r="79" spans="1:14" ht="15.75">
      <c r="A79" s="18" t="s">
        <v>119</v>
      </c>
      <c r="B79" s="18">
        <v>252</v>
      </c>
      <c r="C79" s="20"/>
      <c r="D79" s="18"/>
      <c r="E79" s="18"/>
      <c r="F79" s="18"/>
      <c r="G79" s="18"/>
      <c r="H79" s="20"/>
      <c r="I79" s="18"/>
      <c r="J79" s="18"/>
      <c r="K79" s="20"/>
      <c r="L79" s="18"/>
      <c r="M79" s="18"/>
      <c r="N79" s="18"/>
    </row>
    <row r="80" spans="1:14" ht="15.75">
      <c r="A80" s="18" t="s">
        <v>120</v>
      </c>
      <c r="B80" s="18">
        <v>393</v>
      </c>
      <c r="C80" s="20"/>
      <c r="D80" s="18"/>
      <c r="E80" s="18"/>
      <c r="F80" s="18"/>
      <c r="G80" s="18"/>
      <c r="H80" s="20"/>
      <c r="I80" s="18"/>
      <c r="J80" s="18"/>
      <c r="K80" s="20"/>
      <c r="L80" s="18"/>
      <c r="M80" s="18"/>
      <c r="N80" s="18"/>
    </row>
    <row r="81" spans="1:14" ht="15.75">
      <c r="A81" s="18" t="s">
        <v>121</v>
      </c>
      <c r="B81" s="18">
        <v>198</v>
      </c>
      <c r="C81" s="20"/>
      <c r="D81" s="18"/>
      <c r="E81" s="18"/>
      <c r="F81" s="18"/>
      <c r="G81" s="18"/>
      <c r="H81" s="20"/>
      <c r="I81" s="18"/>
      <c r="J81" s="18"/>
      <c r="K81" s="20"/>
      <c r="L81" s="18"/>
      <c r="M81" s="18"/>
      <c r="N81" s="18"/>
    </row>
    <row r="84" spans="1:14" ht="16.5">
      <c r="A84" s="110" t="s">
        <v>143</v>
      </c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</row>
    <row r="86" spans="1:14">
      <c r="A86" s="111" t="s">
        <v>33</v>
      </c>
      <c r="B86" s="111" t="s">
        <v>135</v>
      </c>
      <c r="C86" s="112" t="s">
        <v>132</v>
      </c>
      <c r="D86" s="112"/>
      <c r="E86" s="112"/>
      <c r="F86" s="112"/>
      <c r="G86" s="112" t="s">
        <v>133</v>
      </c>
      <c r="H86" s="112"/>
      <c r="I86" s="112"/>
      <c r="J86" s="112"/>
      <c r="K86" s="112" t="s">
        <v>134</v>
      </c>
      <c r="L86" s="112"/>
      <c r="M86" s="112"/>
      <c r="N86" s="112"/>
    </row>
    <row r="87" spans="1:14" ht="78.75">
      <c r="A87" s="111"/>
      <c r="B87" s="111"/>
      <c r="C87" s="20" t="s">
        <v>37</v>
      </c>
      <c r="D87" s="18" t="s">
        <v>38</v>
      </c>
      <c r="E87" s="18" t="s">
        <v>41</v>
      </c>
      <c r="F87" s="18" t="s">
        <v>39</v>
      </c>
      <c r="G87" s="20" t="s">
        <v>37</v>
      </c>
      <c r="H87" s="18" t="s">
        <v>38</v>
      </c>
      <c r="I87" s="18" t="s">
        <v>41</v>
      </c>
      <c r="J87" s="18" t="s">
        <v>39</v>
      </c>
      <c r="K87" s="20" t="s">
        <v>37</v>
      </c>
      <c r="L87" s="18" t="s">
        <v>38</v>
      </c>
      <c r="M87" s="18" t="s">
        <v>41</v>
      </c>
      <c r="N87" s="18" t="s">
        <v>39</v>
      </c>
    </row>
    <row r="88" spans="1:14" ht="15.75">
      <c r="A88" s="18" t="s">
        <v>117</v>
      </c>
      <c r="B88" s="18">
        <v>300</v>
      </c>
      <c r="C88" s="20"/>
      <c r="D88" s="18"/>
      <c r="E88" s="18"/>
      <c r="F88" s="18"/>
      <c r="G88" s="18"/>
      <c r="H88" s="20"/>
      <c r="I88" s="18"/>
      <c r="J88" s="18"/>
      <c r="K88" s="20"/>
      <c r="L88" s="18"/>
      <c r="M88" s="18"/>
      <c r="N88" s="18"/>
    </row>
    <row r="89" spans="1:14" ht="15.75">
      <c r="A89" s="18" t="s">
        <v>118</v>
      </c>
      <c r="B89" s="18">
        <v>279</v>
      </c>
      <c r="C89" s="20"/>
      <c r="D89" s="18"/>
      <c r="E89" s="18"/>
      <c r="F89" s="18"/>
      <c r="G89" s="18"/>
      <c r="H89" s="20"/>
      <c r="I89" s="18"/>
      <c r="J89" s="18"/>
      <c r="K89" s="20"/>
      <c r="L89" s="18"/>
      <c r="M89" s="18"/>
      <c r="N89" s="18"/>
    </row>
    <row r="90" spans="1:14" ht="15.75">
      <c r="A90" s="18" t="s">
        <v>119</v>
      </c>
      <c r="B90" s="18">
        <v>252</v>
      </c>
      <c r="C90" s="20"/>
      <c r="D90" s="18"/>
      <c r="E90" s="18"/>
      <c r="F90" s="18"/>
      <c r="G90" s="18"/>
      <c r="H90" s="20"/>
      <c r="I90" s="18"/>
      <c r="J90" s="18"/>
      <c r="K90" s="20"/>
      <c r="L90" s="18"/>
      <c r="M90" s="18"/>
      <c r="N90" s="18"/>
    </row>
    <row r="91" spans="1:14" ht="15.75">
      <c r="A91" s="18" t="s">
        <v>120</v>
      </c>
      <c r="B91" s="18">
        <v>393</v>
      </c>
      <c r="C91" s="20"/>
      <c r="D91" s="18"/>
      <c r="E91" s="18"/>
      <c r="F91" s="18"/>
      <c r="G91" s="18"/>
      <c r="H91" s="20"/>
      <c r="I91" s="18"/>
      <c r="J91" s="18"/>
      <c r="K91" s="20"/>
      <c r="L91" s="18"/>
      <c r="M91" s="18"/>
      <c r="N91" s="18"/>
    </row>
    <row r="92" spans="1:14" ht="15.75">
      <c r="A92" s="18" t="s">
        <v>121</v>
      </c>
      <c r="B92" s="18">
        <v>198</v>
      </c>
      <c r="C92" s="20"/>
      <c r="D92" s="18"/>
      <c r="E92" s="18"/>
      <c r="F92" s="18"/>
      <c r="G92" s="18"/>
      <c r="H92" s="20"/>
      <c r="I92" s="18"/>
      <c r="J92" s="18"/>
      <c r="K92" s="20"/>
      <c r="L92" s="18"/>
      <c r="M92" s="18"/>
      <c r="N92" s="18"/>
    </row>
    <row r="95" spans="1:14" ht="16.5">
      <c r="A95" s="110" t="s">
        <v>144</v>
      </c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</row>
    <row r="97" spans="1:14">
      <c r="A97" s="111" t="s">
        <v>33</v>
      </c>
      <c r="B97" s="111" t="s">
        <v>135</v>
      </c>
      <c r="C97" s="112" t="s">
        <v>132</v>
      </c>
      <c r="D97" s="112"/>
      <c r="E97" s="112"/>
      <c r="F97" s="112"/>
      <c r="G97" s="112" t="s">
        <v>133</v>
      </c>
      <c r="H97" s="112"/>
      <c r="I97" s="112"/>
      <c r="J97" s="112"/>
      <c r="K97" s="112" t="s">
        <v>134</v>
      </c>
      <c r="L97" s="112"/>
      <c r="M97" s="112"/>
      <c r="N97" s="112"/>
    </row>
    <row r="98" spans="1:14" ht="78.75">
      <c r="A98" s="111"/>
      <c r="B98" s="111"/>
      <c r="C98" s="20" t="s">
        <v>37</v>
      </c>
      <c r="D98" s="18" t="s">
        <v>38</v>
      </c>
      <c r="E98" s="18" t="s">
        <v>41</v>
      </c>
      <c r="F98" s="18" t="s">
        <v>39</v>
      </c>
      <c r="G98" s="20" t="s">
        <v>37</v>
      </c>
      <c r="H98" s="18" t="s">
        <v>38</v>
      </c>
      <c r="I98" s="18" t="s">
        <v>41</v>
      </c>
      <c r="J98" s="18" t="s">
        <v>39</v>
      </c>
      <c r="K98" s="20" t="s">
        <v>37</v>
      </c>
      <c r="L98" s="18" t="s">
        <v>38</v>
      </c>
      <c r="M98" s="18" t="s">
        <v>41</v>
      </c>
      <c r="N98" s="18" t="s">
        <v>39</v>
      </c>
    </row>
    <row r="99" spans="1:14" ht="15.75">
      <c r="A99" s="18" t="s">
        <v>117</v>
      </c>
      <c r="B99" s="18">
        <v>300</v>
      </c>
      <c r="C99" s="20"/>
      <c r="D99" s="18"/>
      <c r="E99" s="18"/>
      <c r="F99" s="18"/>
      <c r="G99" s="18"/>
      <c r="H99" s="20"/>
      <c r="I99" s="18"/>
      <c r="J99" s="18"/>
      <c r="K99" s="20"/>
      <c r="L99" s="18"/>
      <c r="M99" s="18"/>
      <c r="N99" s="18"/>
    </row>
    <row r="100" spans="1:14" ht="15.75">
      <c r="A100" s="18" t="s">
        <v>118</v>
      </c>
      <c r="B100" s="18">
        <v>279</v>
      </c>
      <c r="C100" s="20"/>
      <c r="D100" s="18"/>
      <c r="E100" s="18"/>
      <c r="F100" s="18"/>
      <c r="G100" s="18"/>
      <c r="H100" s="20"/>
      <c r="I100" s="18"/>
      <c r="J100" s="18"/>
      <c r="K100" s="20"/>
      <c r="L100" s="18"/>
      <c r="M100" s="18"/>
      <c r="N100" s="18"/>
    </row>
    <row r="101" spans="1:14" ht="15.75">
      <c r="A101" s="18" t="s">
        <v>119</v>
      </c>
      <c r="B101" s="18">
        <v>252</v>
      </c>
      <c r="C101" s="20"/>
      <c r="D101" s="18"/>
      <c r="E101" s="18"/>
      <c r="F101" s="18"/>
      <c r="G101" s="18"/>
      <c r="H101" s="20"/>
      <c r="I101" s="18"/>
      <c r="J101" s="18"/>
      <c r="K101" s="20"/>
      <c r="L101" s="18"/>
      <c r="M101" s="18"/>
      <c r="N101" s="18"/>
    </row>
    <row r="102" spans="1:14" ht="15.75">
      <c r="A102" s="18" t="s">
        <v>120</v>
      </c>
      <c r="B102" s="18">
        <v>393</v>
      </c>
      <c r="C102" s="20"/>
      <c r="D102" s="18"/>
      <c r="E102" s="18"/>
      <c r="F102" s="18"/>
      <c r="G102" s="18"/>
      <c r="H102" s="20"/>
      <c r="I102" s="18"/>
      <c r="J102" s="18"/>
      <c r="K102" s="20"/>
      <c r="L102" s="18"/>
      <c r="M102" s="18"/>
      <c r="N102" s="18"/>
    </row>
    <row r="103" spans="1:14" ht="15.75">
      <c r="A103" s="18" t="s">
        <v>121</v>
      </c>
      <c r="B103" s="18">
        <v>198</v>
      </c>
      <c r="C103" s="20"/>
      <c r="D103" s="18"/>
      <c r="E103" s="18"/>
      <c r="F103" s="18"/>
      <c r="G103" s="18"/>
      <c r="H103" s="20"/>
      <c r="I103" s="18"/>
      <c r="J103" s="18"/>
      <c r="K103" s="20"/>
      <c r="L103" s="18"/>
      <c r="M103" s="18"/>
      <c r="N103" s="18"/>
    </row>
    <row r="107" spans="1:14" ht="16.5">
      <c r="A107" s="110" t="s">
        <v>145</v>
      </c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</row>
    <row r="109" spans="1:14">
      <c r="A109" s="111" t="s">
        <v>33</v>
      </c>
      <c r="B109" s="111" t="s">
        <v>135</v>
      </c>
      <c r="C109" s="112" t="s">
        <v>132</v>
      </c>
      <c r="D109" s="112"/>
      <c r="E109" s="112"/>
      <c r="F109" s="112"/>
      <c r="G109" s="112" t="s">
        <v>133</v>
      </c>
      <c r="H109" s="112"/>
      <c r="I109" s="112"/>
      <c r="J109" s="112"/>
      <c r="K109" s="112" t="s">
        <v>134</v>
      </c>
      <c r="L109" s="112"/>
      <c r="M109" s="112"/>
      <c r="N109" s="112"/>
    </row>
    <row r="110" spans="1:14" ht="78.75">
      <c r="A110" s="111"/>
      <c r="B110" s="111"/>
      <c r="C110" s="20" t="s">
        <v>37</v>
      </c>
      <c r="D110" s="18" t="s">
        <v>38</v>
      </c>
      <c r="E110" s="18" t="s">
        <v>41</v>
      </c>
      <c r="F110" s="18" t="s">
        <v>39</v>
      </c>
      <c r="G110" s="20" t="s">
        <v>37</v>
      </c>
      <c r="H110" s="18" t="s">
        <v>38</v>
      </c>
      <c r="I110" s="18" t="s">
        <v>41</v>
      </c>
      <c r="J110" s="18" t="s">
        <v>39</v>
      </c>
      <c r="K110" s="20" t="s">
        <v>37</v>
      </c>
      <c r="L110" s="18" t="s">
        <v>38</v>
      </c>
      <c r="M110" s="18" t="s">
        <v>41</v>
      </c>
      <c r="N110" s="18" t="s">
        <v>39</v>
      </c>
    </row>
    <row r="111" spans="1:14" ht="15.75">
      <c r="A111" s="18" t="s">
        <v>117</v>
      </c>
      <c r="B111" s="18">
        <v>273</v>
      </c>
      <c r="C111" s="20"/>
      <c r="D111" s="18"/>
      <c r="E111" s="18"/>
      <c r="F111" s="18"/>
      <c r="G111" s="18"/>
      <c r="H111" s="20"/>
      <c r="I111" s="18"/>
      <c r="J111" s="18"/>
      <c r="K111" s="20"/>
      <c r="L111" s="18"/>
      <c r="M111" s="18"/>
      <c r="N111" s="18"/>
    </row>
    <row r="112" spans="1:14" ht="15.75">
      <c r="A112" s="18" t="s">
        <v>118</v>
      </c>
      <c r="B112" s="18">
        <v>266</v>
      </c>
      <c r="C112" s="20"/>
      <c r="D112" s="18"/>
      <c r="E112" s="18"/>
      <c r="F112" s="18"/>
      <c r="G112" s="18"/>
      <c r="H112" s="20"/>
      <c r="I112" s="18"/>
      <c r="J112" s="18"/>
      <c r="K112" s="20"/>
      <c r="L112" s="18"/>
      <c r="M112" s="18"/>
      <c r="N112" s="18"/>
    </row>
    <row r="113" spans="1:14" ht="15.75">
      <c r="A113" s="18" t="s">
        <v>119</v>
      </c>
      <c r="B113" s="18">
        <v>277</v>
      </c>
      <c r="C113" s="20"/>
      <c r="D113" s="18"/>
      <c r="E113" s="18"/>
      <c r="F113" s="18"/>
      <c r="G113" s="18"/>
      <c r="H113" s="20"/>
      <c r="I113" s="18"/>
      <c r="J113" s="18"/>
      <c r="K113" s="20"/>
      <c r="L113" s="18"/>
      <c r="M113" s="18"/>
      <c r="N113" s="18"/>
    </row>
    <row r="114" spans="1:14" ht="15.75">
      <c r="A114" s="18" t="s">
        <v>120</v>
      </c>
      <c r="B114" s="18">
        <v>233</v>
      </c>
      <c r="C114" s="20"/>
      <c r="D114" s="18"/>
      <c r="E114" s="18"/>
      <c r="F114" s="18"/>
      <c r="G114" s="18"/>
      <c r="H114" s="20"/>
      <c r="I114" s="18"/>
      <c r="J114" s="18"/>
      <c r="K114" s="20"/>
      <c r="L114" s="18"/>
      <c r="M114" s="18"/>
      <c r="N114" s="18"/>
    </row>
    <row r="115" spans="1:14" ht="15.75">
      <c r="A115" s="18" t="s">
        <v>121</v>
      </c>
      <c r="B115" s="18">
        <v>192</v>
      </c>
      <c r="C115" s="20"/>
      <c r="D115" s="18"/>
      <c r="E115" s="18"/>
      <c r="F115" s="18"/>
      <c r="G115" s="18"/>
      <c r="H115" s="20"/>
      <c r="I115" s="18"/>
      <c r="J115" s="18"/>
      <c r="K115" s="20"/>
      <c r="L115" s="18"/>
      <c r="M115" s="18"/>
      <c r="N115" s="18"/>
    </row>
    <row r="118" spans="1:14" ht="16.5">
      <c r="A118" s="110" t="s">
        <v>146</v>
      </c>
      <c r="B118" s="110"/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</row>
    <row r="120" spans="1:14">
      <c r="A120" s="111" t="s">
        <v>33</v>
      </c>
      <c r="B120" s="111" t="s">
        <v>135</v>
      </c>
      <c r="C120" s="112" t="s">
        <v>132</v>
      </c>
      <c r="D120" s="112"/>
      <c r="E120" s="112"/>
      <c r="F120" s="112"/>
      <c r="G120" s="112" t="s">
        <v>133</v>
      </c>
      <c r="H120" s="112"/>
      <c r="I120" s="112"/>
      <c r="J120" s="112"/>
      <c r="K120" s="112" t="s">
        <v>134</v>
      </c>
      <c r="L120" s="112"/>
      <c r="M120" s="112"/>
      <c r="N120" s="112"/>
    </row>
    <row r="121" spans="1:14" ht="78.75">
      <c r="A121" s="111"/>
      <c r="B121" s="111"/>
      <c r="C121" s="20" t="s">
        <v>37</v>
      </c>
      <c r="D121" s="18" t="s">
        <v>38</v>
      </c>
      <c r="E121" s="18" t="s">
        <v>41</v>
      </c>
      <c r="F121" s="18" t="s">
        <v>39</v>
      </c>
      <c r="G121" s="20" t="s">
        <v>37</v>
      </c>
      <c r="H121" s="18" t="s">
        <v>38</v>
      </c>
      <c r="I121" s="18" t="s">
        <v>41</v>
      </c>
      <c r="J121" s="18" t="s">
        <v>39</v>
      </c>
      <c r="K121" s="20" t="s">
        <v>37</v>
      </c>
      <c r="L121" s="18" t="s">
        <v>38</v>
      </c>
      <c r="M121" s="18" t="s">
        <v>41</v>
      </c>
      <c r="N121" s="18" t="s">
        <v>39</v>
      </c>
    </row>
    <row r="122" spans="1:14" ht="15.75">
      <c r="A122" s="18" t="s">
        <v>117</v>
      </c>
      <c r="B122" s="18">
        <v>273</v>
      </c>
      <c r="C122" s="20"/>
      <c r="D122" s="18"/>
      <c r="E122" s="18"/>
      <c r="F122" s="18"/>
      <c r="G122" s="18"/>
      <c r="H122" s="20"/>
      <c r="I122" s="18"/>
      <c r="J122" s="18"/>
      <c r="K122" s="20"/>
      <c r="L122" s="18"/>
      <c r="M122" s="18"/>
      <c r="N122" s="18"/>
    </row>
    <row r="123" spans="1:14" ht="15.75">
      <c r="A123" s="18" t="s">
        <v>118</v>
      </c>
      <c r="B123" s="18">
        <v>266</v>
      </c>
      <c r="C123" s="20"/>
      <c r="D123" s="18"/>
      <c r="E123" s="18"/>
      <c r="F123" s="18"/>
      <c r="G123" s="18"/>
      <c r="H123" s="20"/>
      <c r="I123" s="18"/>
      <c r="J123" s="18"/>
      <c r="K123" s="20"/>
      <c r="L123" s="18"/>
      <c r="M123" s="18"/>
      <c r="N123" s="18"/>
    </row>
    <row r="124" spans="1:14" ht="15.75">
      <c r="A124" s="18" t="s">
        <v>119</v>
      </c>
      <c r="B124" s="18">
        <v>277</v>
      </c>
      <c r="C124" s="20"/>
      <c r="D124" s="18"/>
      <c r="E124" s="18"/>
      <c r="F124" s="18"/>
      <c r="G124" s="18"/>
      <c r="H124" s="20"/>
      <c r="I124" s="18"/>
      <c r="J124" s="18"/>
      <c r="K124" s="20"/>
      <c r="L124" s="18"/>
      <c r="M124" s="18"/>
      <c r="N124" s="18"/>
    </row>
    <row r="125" spans="1:14" ht="15.75">
      <c r="A125" s="18" t="s">
        <v>120</v>
      </c>
      <c r="B125" s="18">
        <v>233</v>
      </c>
      <c r="C125" s="20"/>
      <c r="D125" s="18"/>
      <c r="E125" s="18"/>
      <c r="F125" s="18"/>
      <c r="G125" s="18"/>
      <c r="H125" s="20"/>
      <c r="I125" s="18"/>
      <c r="J125" s="18"/>
      <c r="K125" s="20"/>
      <c r="L125" s="18"/>
      <c r="M125" s="18"/>
      <c r="N125" s="18"/>
    </row>
    <row r="126" spans="1:14" ht="15.75">
      <c r="A126" s="18" t="s">
        <v>121</v>
      </c>
      <c r="B126" s="18">
        <v>192</v>
      </c>
      <c r="C126" s="20"/>
      <c r="D126" s="18"/>
      <c r="E126" s="18"/>
      <c r="F126" s="18"/>
      <c r="G126" s="18"/>
      <c r="H126" s="20"/>
      <c r="I126" s="18"/>
      <c r="J126" s="18"/>
      <c r="K126" s="20"/>
      <c r="L126" s="18"/>
      <c r="M126" s="18"/>
      <c r="N126" s="18"/>
    </row>
    <row r="129" spans="1:14" ht="16.5">
      <c r="A129" s="110" t="s">
        <v>147</v>
      </c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</row>
    <row r="131" spans="1:14">
      <c r="A131" s="111" t="s">
        <v>33</v>
      </c>
      <c r="B131" s="111" t="s">
        <v>135</v>
      </c>
      <c r="C131" s="112" t="s">
        <v>132</v>
      </c>
      <c r="D131" s="112"/>
      <c r="E131" s="112"/>
      <c r="F131" s="112"/>
      <c r="G131" s="112" t="s">
        <v>133</v>
      </c>
      <c r="H131" s="112"/>
      <c r="I131" s="112"/>
      <c r="J131" s="112"/>
      <c r="K131" s="112" t="s">
        <v>134</v>
      </c>
      <c r="L131" s="112"/>
      <c r="M131" s="112"/>
      <c r="N131" s="112"/>
    </row>
    <row r="132" spans="1:14" ht="78.75">
      <c r="A132" s="111"/>
      <c r="B132" s="111"/>
      <c r="C132" s="20" t="s">
        <v>37</v>
      </c>
      <c r="D132" s="18" t="s">
        <v>38</v>
      </c>
      <c r="E132" s="18" t="s">
        <v>41</v>
      </c>
      <c r="F132" s="18" t="s">
        <v>39</v>
      </c>
      <c r="G132" s="20" t="s">
        <v>37</v>
      </c>
      <c r="H132" s="18" t="s">
        <v>38</v>
      </c>
      <c r="I132" s="18" t="s">
        <v>41</v>
      </c>
      <c r="J132" s="18" t="s">
        <v>39</v>
      </c>
      <c r="K132" s="20" t="s">
        <v>37</v>
      </c>
      <c r="L132" s="18" t="s">
        <v>38</v>
      </c>
      <c r="M132" s="18" t="s">
        <v>41</v>
      </c>
      <c r="N132" s="18" t="s">
        <v>39</v>
      </c>
    </row>
    <row r="133" spans="1:14" ht="15.75">
      <c r="A133" s="18" t="s">
        <v>117</v>
      </c>
      <c r="B133" s="18">
        <v>273</v>
      </c>
      <c r="C133" s="20"/>
      <c r="D133" s="18"/>
      <c r="E133" s="18"/>
      <c r="F133" s="18"/>
      <c r="G133" s="18"/>
      <c r="H133" s="20"/>
      <c r="I133" s="18"/>
      <c r="J133" s="18"/>
      <c r="K133" s="20"/>
      <c r="L133" s="18"/>
      <c r="M133" s="18"/>
      <c r="N133" s="18"/>
    </row>
    <row r="134" spans="1:14" ht="15.75">
      <c r="A134" s="18" t="s">
        <v>118</v>
      </c>
      <c r="B134" s="18">
        <v>266</v>
      </c>
      <c r="C134" s="20"/>
      <c r="D134" s="18"/>
      <c r="E134" s="18"/>
      <c r="F134" s="18"/>
      <c r="G134" s="18"/>
      <c r="H134" s="20"/>
      <c r="I134" s="18"/>
      <c r="J134" s="18"/>
      <c r="K134" s="20"/>
      <c r="L134" s="18"/>
      <c r="M134" s="18"/>
      <c r="N134" s="18"/>
    </row>
    <row r="135" spans="1:14" ht="15.75">
      <c r="A135" s="18" t="s">
        <v>119</v>
      </c>
      <c r="B135" s="18">
        <v>277</v>
      </c>
      <c r="C135" s="20"/>
      <c r="D135" s="18"/>
      <c r="E135" s="18"/>
      <c r="F135" s="18"/>
      <c r="G135" s="18"/>
      <c r="H135" s="20"/>
      <c r="I135" s="18"/>
      <c r="J135" s="18"/>
      <c r="K135" s="20"/>
      <c r="L135" s="18"/>
      <c r="M135" s="18"/>
      <c r="N135" s="18"/>
    </row>
    <row r="136" spans="1:14" ht="15.75">
      <c r="A136" s="18" t="s">
        <v>120</v>
      </c>
      <c r="B136" s="18">
        <v>233</v>
      </c>
      <c r="C136" s="20"/>
      <c r="D136" s="18"/>
      <c r="E136" s="18"/>
      <c r="F136" s="18"/>
      <c r="G136" s="18"/>
      <c r="H136" s="20"/>
      <c r="I136" s="18"/>
      <c r="J136" s="18"/>
      <c r="K136" s="20"/>
      <c r="L136" s="18"/>
      <c r="M136" s="18"/>
      <c r="N136" s="18"/>
    </row>
    <row r="137" spans="1:14" ht="15.75">
      <c r="A137" s="18" t="s">
        <v>121</v>
      </c>
      <c r="B137" s="18">
        <v>192</v>
      </c>
      <c r="C137" s="20"/>
      <c r="D137" s="18"/>
      <c r="E137" s="18"/>
      <c r="F137" s="18"/>
      <c r="G137" s="18"/>
      <c r="H137" s="20"/>
      <c r="I137" s="18"/>
      <c r="J137" s="18"/>
      <c r="K137" s="20"/>
      <c r="L137" s="18"/>
      <c r="M137" s="18"/>
      <c r="N137" s="18"/>
    </row>
    <row r="142" spans="1:14" ht="16.5">
      <c r="A142" s="110" t="s">
        <v>148</v>
      </c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</row>
    <row r="144" spans="1:14">
      <c r="A144" s="111" t="s">
        <v>33</v>
      </c>
      <c r="B144" s="111" t="s">
        <v>135</v>
      </c>
      <c r="C144" s="112" t="s">
        <v>132</v>
      </c>
      <c r="D144" s="112"/>
      <c r="E144" s="112"/>
      <c r="F144" s="112"/>
      <c r="G144" s="112" t="s">
        <v>133</v>
      </c>
      <c r="H144" s="112"/>
      <c r="I144" s="112"/>
      <c r="J144" s="112"/>
      <c r="K144" s="112" t="s">
        <v>134</v>
      </c>
      <c r="L144" s="112"/>
      <c r="M144" s="112"/>
      <c r="N144" s="112"/>
    </row>
    <row r="145" spans="1:14" ht="78.75">
      <c r="A145" s="111"/>
      <c r="B145" s="111"/>
      <c r="C145" s="20" t="s">
        <v>37</v>
      </c>
      <c r="D145" s="18" t="s">
        <v>38</v>
      </c>
      <c r="E145" s="18" t="s">
        <v>41</v>
      </c>
      <c r="F145" s="18" t="s">
        <v>39</v>
      </c>
      <c r="G145" s="20" t="s">
        <v>37</v>
      </c>
      <c r="H145" s="18" t="s">
        <v>38</v>
      </c>
      <c r="I145" s="18" t="s">
        <v>41</v>
      </c>
      <c r="J145" s="18" t="s">
        <v>39</v>
      </c>
      <c r="K145" s="20" t="s">
        <v>37</v>
      </c>
      <c r="L145" s="18" t="s">
        <v>38</v>
      </c>
      <c r="M145" s="18" t="s">
        <v>41</v>
      </c>
      <c r="N145" s="18" t="s">
        <v>39</v>
      </c>
    </row>
    <row r="146" spans="1:14" ht="15.75">
      <c r="A146" s="18" t="s">
        <v>117</v>
      </c>
      <c r="B146" s="18">
        <v>28</v>
      </c>
      <c r="C146" s="20"/>
      <c r="D146" s="18"/>
      <c r="E146" s="18"/>
      <c r="F146" s="18"/>
      <c r="G146" s="18"/>
      <c r="H146" s="20"/>
      <c r="I146" s="18"/>
      <c r="J146" s="18"/>
      <c r="K146" s="20"/>
      <c r="L146" s="18"/>
      <c r="M146" s="18"/>
      <c r="N146" s="18"/>
    </row>
    <row r="147" spans="1:14" ht="15.75">
      <c r="A147" s="18" t="s">
        <v>118</v>
      </c>
      <c r="B147" s="18">
        <v>69</v>
      </c>
      <c r="C147" s="20"/>
      <c r="D147" s="18"/>
      <c r="E147" s="18"/>
      <c r="F147" s="18"/>
      <c r="G147" s="18"/>
      <c r="H147" s="20"/>
      <c r="I147" s="18"/>
      <c r="J147" s="18"/>
      <c r="K147" s="20"/>
      <c r="L147" s="18"/>
      <c r="M147" s="18"/>
      <c r="N147" s="18"/>
    </row>
    <row r="148" spans="1:14" ht="15.75">
      <c r="A148" s="18" t="s">
        <v>119</v>
      </c>
      <c r="B148" s="18">
        <v>111</v>
      </c>
      <c r="C148" s="20"/>
      <c r="D148" s="18"/>
      <c r="E148" s="18"/>
      <c r="F148" s="18"/>
      <c r="G148" s="18"/>
      <c r="H148" s="20"/>
      <c r="I148" s="18"/>
      <c r="J148" s="18"/>
      <c r="K148" s="20"/>
      <c r="L148" s="18"/>
      <c r="M148" s="18"/>
      <c r="N148" s="18"/>
    </row>
    <row r="149" spans="1:14" ht="15.75">
      <c r="A149" s="18" t="s">
        <v>120</v>
      </c>
      <c r="B149" s="18">
        <v>155</v>
      </c>
      <c r="C149" s="20"/>
      <c r="D149" s="18"/>
      <c r="E149" s="18"/>
      <c r="F149" s="18"/>
      <c r="G149" s="18"/>
      <c r="H149" s="20"/>
      <c r="I149" s="18"/>
      <c r="J149" s="18"/>
      <c r="K149" s="20"/>
      <c r="L149" s="18"/>
      <c r="M149" s="18"/>
      <c r="N149" s="18"/>
    </row>
    <row r="150" spans="1:14" ht="15.75">
      <c r="A150" s="18" t="s">
        <v>121</v>
      </c>
      <c r="B150" s="18">
        <v>175</v>
      </c>
      <c r="C150" s="20"/>
      <c r="D150" s="18"/>
      <c r="E150" s="18"/>
      <c r="F150" s="18"/>
      <c r="G150" s="18"/>
      <c r="H150" s="20"/>
      <c r="I150" s="18"/>
      <c r="J150" s="18"/>
      <c r="K150" s="20"/>
      <c r="L150" s="18"/>
      <c r="M150" s="18"/>
      <c r="N150" s="18"/>
    </row>
    <row r="153" spans="1:14" ht="16.5">
      <c r="A153" s="110" t="s">
        <v>150</v>
      </c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</row>
    <row r="155" spans="1:14">
      <c r="A155" s="111" t="s">
        <v>33</v>
      </c>
      <c r="B155" s="111" t="s">
        <v>135</v>
      </c>
      <c r="C155" s="112" t="s">
        <v>132</v>
      </c>
      <c r="D155" s="112"/>
      <c r="E155" s="112"/>
      <c r="F155" s="112"/>
      <c r="G155" s="112" t="s">
        <v>133</v>
      </c>
      <c r="H155" s="112"/>
      <c r="I155" s="112"/>
      <c r="J155" s="112"/>
      <c r="K155" s="112" t="s">
        <v>134</v>
      </c>
      <c r="L155" s="112"/>
      <c r="M155" s="112"/>
      <c r="N155" s="112"/>
    </row>
    <row r="156" spans="1:14" ht="78.75">
      <c r="A156" s="111"/>
      <c r="B156" s="111"/>
      <c r="C156" s="20" t="s">
        <v>37</v>
      </c>
      <c r="D156" s="18" t="s">
        <v>38</v>
      </c>
      <c r="E156" s="18" t="s">
        <v>41</v>
      </c>
      <c r="F156" s="18" t="s">
        <v>39</v>
      </c>
      <c r="G156" s="20" t="s">
        <v>37</v>
      </c>
      <c r="H156" s="18" t="s">
        <v>38</v>
      </c>
      <c r="I156" s="18" t="s">
        <v>41</v>
      </c>
      <c r="J156" s="18" t="s">
        <v>39</v>
      </c>
      <c r="K156" s="20" t="s">
        <v>37</v>
      </c>
      <c r="L156" s="18" t="s">
        <v>38</v>
      </c>
      <c r="M156" s="18" t="s">
        <v>41</v>
      </c>
      <c r="N156" s="18" t="s">
        <v>39</v>
      </c>
    </row>
    <row r="157" spans="1:14" ht="15.75">
      <c r="A157" s="18" t="s">
        <v>117</v>
      </c>
      <c r="B157" s="18">
        <v>28</v>
      </c>
      <c r="C157" s="20"/>
      <c r="D157" s="18"/>
      <c r="E157" s="18"/>
      <c r="F157" s="18"/>
      <c r="G157" s="18"/>
      <c r="H157" s="20"/>
      <c r="I157" s="18"/>
      <c r="J157" s="18"/>
      <c r="K157" s="20"/>
      <c r="L157" s="18"/>
      <c r="M157" s="18"/>
      <c r="N157" s="18"/>
    </row>
    <row r="158" spans="1:14" ht="15.75">
      <c r="A158" s="18" t="s">
        <v>118</v>
      </c>
      <c r="B158" s="18">
        <v>69</v>
      </c>
      <c r="C158" s="20"/>
      <c r="D158" s="18"/>
      <c r="E158" s="18"/>
      <c r="F158" s="18"/>
      <c r="G158" s="18"/>
      <c r="H158" s="20"/>
      <c r="I158" s="18"/>
      <c r="J158" s="18"/>
      <c r="K158" s="20"/>
      <c r="L158" s="18"/>
      <c r="M158" s="18"/>
      <c r="N158" s="18"/>
    </row>
    <row r="159" spans="1:14" ht="15.75">
      <c r="A159" s="18" t="s">
        <v>119</v>
      </c>
      <c r="B159" s="18">
        <v>111</v>
      </c>
      <c r="C159" s="20"/>
      <c r="D159" s="18"/>
      <c r="E159" s="18"/>
      <c r="F159" s="18"/>
      <c r="G159" s="18"/>
      <c r="H159" s="20"/>
      <c r="I159" s="18"/>
      <c r="J159" s="18"/>
      <c r="K159" s="20"/>
      <c r="L159" s="18"/>
      <c r="M159" s="18"/>
      <c r="N159" s="18"/>
    </row>
    <row r="160" spans="1:14" ht="15.75">
      <c r="A160" s="18" t="s">
        <v>120</v>
      </c>
      <c r="B160" s="18">
        <v>155</v>
      </c>
      <c r="C160" s="20"/>
      <c r="D160" s="18"/>
      <c r="E160" s="18"/>
      <c r="F160" s="18"/>
      <c r="G160" s="18"/>
      <c r="H160" s="20"/>
      <c r="I160" s="18"/>
      <c r="J160" s="18"/>
      <c r="K160" s="20"/>
      <c r="L160" s="18"/>
      <c r="M160" s="18"/>
      <c r="N160" s="18"/>
    </row>
    <row r="161" spans="1:14" ht="15.75">
      <c r="A161" s="18" t="s">
        <v>121</v>
      </c>
      <c r="B161" s="18">
        <v>175</v>
      </c>
      <c r="C161" s="20"/>
      <c r="D161" s="18"/>
      <c r="E161" s="18"/>
      <c r="F161" s="18"/>
      <c r="G161" s="18"/>
      <c r="H161" s="20"/>
      <c r="I161" s="18"/>
      <c r="J161" s="18"/>
      <c r="K161" s="20"/>
      <c r="L161" s="18"/>
      <c r="M161" s="18"/>
      <c r="N161" s="18"/>
    </row>
    <row r="164" spans="1:14" ht="16.5">
      <c r="A164" s="110" t="s">
        <v>149</v>
      </c>
      <c r="B164" s="11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</row>
    <row r="166" spans="1:14">
      <c r="A166" s="111" t="s">
        <v>33</v>
      </c>
      <c r="B166" s="111" t="s">
        <v>135</v>
      </c>
      <c r="C166" s="112" t="s">
        <v>132</v>
      </c>
      <c r="D166" s="112"/>
      <c r="E166" s="112"/>
      <c r="F166" s="112"/>
      <c r="G166" s="112" t="s">
        <v>133</v>
      </c>
      <c r="H166" s="112"/>
      <c r="I166" s="112"/>
      <c r="J166" s="112"/>
      <c r="K166" s="112" t="s">
        <v>134</v>
      </c>
      <c r="L166" s="112"/>
      <c r="M166" s="112"/>
      <c r="N166" s="112"/>
    </row>
    <row r="167" spans="1:14" ht="78.75">
      <c r="A167" s="111"/>
      <c r="B167" s="111"/>
      <c r="C167" s="20" t="s">
        <v>37</v>
      </c>
      <c r="D167" s="18" t="s">
        <v>38</v>
      </c>
      <c r="E167" s="18" t="s">
        <v>41</v>
      </c>
      <c r="F167" s="18" t="s">
        <v>39</v>
      </c>
      <c r="G167" s="20" t="s">
        <v>37</v>
      </c>
      <c r="H167" s="18" t="s">
        <v>38</v>
      </c>
      <c r="I167" s="18" t="s">
        <v>41</v>
      </c>
      <c r="J167" s="18" t="s">
        <v>39</v>
      </c>
      <c r="K167" s="20" t="s">
        <v>37</v>
      </c>
      <c r="L167" s="18" t="s">
        <v>38</v>
      </c>
      <c r="M167" s="18" t="s">
        <v>41</v>
      </c>
      <c r="N167" s="18" t="s">
        <v>39</v>
      </c>
    </row>
    <row r="168" spans="1:14" ht="15.75">
      <c r="A168" s="18" t="s">
        <v>117</v>
      </c>
      <c r="B168" s="18">
        <v>28</v>
      </c>
      <c r="C168" s="20"/>
      <c r="D168" s="18"/>
      <c r="E168" s="18"/>
      <c r="F168" s="18"/>
      <c r="G168" s="18"/>
      <c r="H168" s="20"/>
      <c r="I168" s="18"/>
      <c r="J168" s="18"/>
      <c r="K168" s="20"/>
      <c r="L168" s="18"/>
      <c r="M168" s="18"/>
      <c r="N168" s="18"/>
    </row>
    <row r="169" spans="1:14" ht="15.75">
      <c r="A169" s="18" t="s">
        <v>118</v>
      </c>
      <c r="B169" s="18">
        <v>69</v>
      </c>
      <c r="C169" s="20"/>
      <c r="D169" s="18"/>
      <c r="E169" s="18"/>
      <c r="F169" s="18"/>
      <c r="G169" s="18"/>
      <c r="H169" s="20"/>
      <c r="I169" s="18"/>
      <c r="J169" s="18"/>
      <c r="K169" s="20"/>
      <c r="L169" s="18"/>
      <c r="M169" s="18"/>
      <c r="N169" s="18"/>
    </row>
    <row r="170" spans="1:14" ht="15.75">
      <c r="A170" s="18" t="s">
        <v>119</v>
      </c>
      <c r="B170" s="18">
        <v>111</v>
      </c>
      <c r="C170" s="20"/>
      <c r="D170" s="18"/>
      <c r="E170" s="18"/>
      <c r="F170" s="18"/>
      <c r="G170" s="18"/>
      <c r="H170" s="20"/>
      <c r="I170" s="18"/>
      <c r="J170" s="18"/>
      <c r="K170" s="20"/>
      <c r="L170" s="18"/>
      <c r="M170" s="18"/>
      <c r="N170" s="18"/>
    </row>
    <row r="171" spans="1:14" ht="15.75">
      <c r="A171" s="18" t="s">
        <v>120</v>
      </c>
      <c r="B171" s="18">
        <v>155</v>
      </c>
      <c r="C171" s="20"/>
      <c r="D171" s="18"/>
      <c r="E171" s="18"/>
      <c r="F171" s="18"/>
      <c r="G171" s="18"/>
      <c r="H171" s="20"/>
      <c r="I171" s="18"/>
      <c r="J171" s="18"/>
      <c r="K171" s="20"/>
      <c r="L171" s="18"/>
      <c r="M171" s="18"/>
      <c r="N171" s="18"/>
    </row>
    <row r="172" spans="1:14" ht="15.75">
      <c r="A172" s="18" t="s">
        <v>121</v>
      </c>
      <c r="B172" s="18">
        <v>175</v>
      </c>
      <c r="C172" s="20"/>
      <c r="D172" s="18"/>
      <c r="E172" s="18"/>
      <c r="F172" s="18"/>
      <c r="G172" s="18"/>
      <c r="H172" s="20"/>
      <c r="I172" s="18"/>
      <c r="J172" s="18"/>
      <c r="K172" s="20"/>
      <c r="L172" s="18"/>
      <c r="M172" s="18"/>
      <c r="N172" s="18"/>
    </row>
    <row r="176" spans="1:14" ht="16.5">
      <c r="A176" s="110" t="s">
        <v>151</v>
      </c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</row>
    <row r="178" spans="1:14">
      <c r="A178" s="111" t="s">
        <v>33</v>
      </c>
      <c r="B178" s="111" t="s">
        <v>135</v>
      </c>
      <c r="C178" s="112" t="s">
        <v>132</v>
      </c>
      <c r="D178" s="112"/>
      <c r="E178" s="112"/>
      <c r="F178" s="112"/>
      <c r="G178" s="112" t="s">
        <v>133</v>
      </c>
      <c r="H178" s="112"/>
      <c r="I178" s="112"/>
      <c r="J178" s="112"/>
      <c r="K178" s="112" t="s">
        <v>134</v>
      </c>
      <c r="L178" s="112"/>
      <c r="M178" s="112"/>
      <c r="N178" s="112"/>
    </row>
    <row r="179" spans="1:14" ht="78.75">
      <c r="A179" s="111"/>
      <c r="B179" s="111"/>
      <c r="C179" s="20" t="s">
        <v>37</v>
      </c>
      <c r="D179" s="18" t="s">
        <v>38</v>
      </c>
      <c r="E179" s="18" t="s">
        <v>41</v>
      </c>
      <c r="F179" s="18" t="s">
        <v>39</v>
      </c>
      <c r="G179" s="20" t="s">
        <v>37</v>
      </c>
      <c r="H179" s="18" t="s">
        <v>38</v>
      </c>
      <c r="I179" s="18" t="s">
        <v>41</v>
      </c>
      <c r="J179" s="18" t="s">
        <v>39</v>
      </c>
      <c r="K179" s="20" t="s">
        <v>37</v>
      </c>
      <c r="L179" s="18" t="s">
        <v>38</v>
      </c>
      <c r="M179" s="18" t="s">
        <v>41</v>
      </c>
      <c r="N179" s="18" t="s">
        <v>39</v>
      </c>
    </row>
    <row r="180" spans="1:14" ht="15.75">
      <c r="A180" s="18" t="s">
        <v>117</v>
      </c>
      <c r="B180" s="18">
        <v>151</v>
      </c>
      <c r="C180" s="20"/>
      <c r="D180" s="18"/>
      <c r="E180" s="18"/>
      <c r="F180" s="18"/>
      <c r="G180" s="18"/>
      <c r="H180" s="20"/>
      <c r="I180" s="18"/>
      <c r="J180" s="18"/>
      <c r="K180" s="20"/>
      <c r="L180" s="18"/>
      <c r="M180" s="18"/>
      <c r="N180" s="18"/>
    </row>
    <row r="181" spans="1:14" ht="15.75">
      <c r="A181" s="18" t="s">
        <v>118</v>
      </c>
      <c r="B181" s="18">
        <v>113</v>
      </c>
      <c r="C181" s="20"/>
      <c r="D181" s="18"/>
      <c r="E181" s="18"/>
      <c r="F181" s="18"/>
      <c r="G181" s="18"/>
      <c r="H181" s="20"/>
      <c r="I181" s="18"/>
      <c r="J181" s="18"/>
      <c r="K181" s="20"/>
      <c r="L181" s="18"/>
      <c r="M181" s="18"/>
      <c r="N181" s="18"/>
    </row>
    <row r="182" spans="1:14" ht="15.75">
      <c r="A182" s="18" t="s">
        <v>119</v>
      </c>
      <c r="B182" s="18">
        <v>163</v>
      </c>
      <c r="C182" s="20"/>
      <c r="D182" s="18"/>
      <c r="E182" s="18"/>
      <c r="F182" s="18"/>
      <c r="G182" s="18"/>
      <c r="H182" s="20"/>
      <c r="I182" s="18"/>
      <c r="J182" s="18"/>
      <c r="K182" s="20"/>
      <c r="L182" s="18"/>
      <c r="M182" s="18"/>
      <c r="N182" s="18"/>
    </row>
    <row r="183" spans="1:14" ht="15.75">
      <c r="A183" s="18" t="s">
        <v>120</v>
      </c>
      <c r="B183" s="18">
        <v>249</v>
      </c>
      <c r="C183" s="20"/>
      <c r="D183" s="18"/>
      <c r="E183" s="18"/>
      <c r="F183" s="18"/>
      <c r="G183" s="18"/>
      <c r="H183" s="20"/>
      <c r="I183" s="18"/>
      <c r="J183" s="18"/>
      <c r="K183" s="20"/>
      <c r="L183" s="18"/>
      <c r="M183" s="18"/>
      <c r="N183" s="18"/>
    </row>
    <row r="184" spans="1:14" ht="15.75">
      <c r="A184" s="18" t="s">
        <v>121</v>
      </c>
      <c r="B184" s="18">
        <v>166</v>
      </c>
      <c r="C184" s="20"/>
      <c r="D184" s="18"/>
      <c r="E184" s="18"/>
      <c r="F184" s="18"/>
      <c r="G184" s="18"/>
      <c r="H184" s="20"/>
      <c r="I184" s="18"/>
      <c r="J184" s="18"/>
      <c r="K184" s="20"/>
      <c r="L184" s="18"/>
      <c r="M184" s="18"/>
      <c r="N184" s="18"/>
    </row>
    <row r="187" spans="1:14" ht="16.5">
      <c r="A187" s="110" t="s">
        <v>152</v>
      </c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</row>
    <row r="189" spans="1:14">
      <c r="A189" s="111" t="s">
        <v>33</v>
      </c>
      <c r="B189" s="111" t="s">
        <v>135</v>
      </c>
      <c r="C189" s="112" t="s">
        <v>132</v>
      </c>
      <c r="D189" s="112"/>
      <c r="E189" s="112"/>
      <c r="F189" s="112"/>
      <c r="G189" s="112" t="s">
        <v>133</v>
      </c>
      <c r="H189" s="112"/>
      <c r="I189" s="112"/>
      <c r="J189" s="112"/>
      <c r="K189" s="112" t="s">
        <v>134</v>
      </c>
      <c r="L189" s="112"/>
      <c r="M189" s="112"/>
      <c r="N189" s="112"/>
    </row>
    <row r="190" spans="1:14" ht="78.75">
      <c r="A190" s="111"/>
      <c r="B190" s="111"/>
      <c r="C190" s="20" t="s">
        <v>37</v>
      </c>
      <c r="D190" s="18" t="s">
        <v>38</v>
      </c>
      <c r="E190" s="18" t="s">
        <v>41</v>
      </c>
      <c r="F190" s="18" t="s">
        <v>39</v>
      </c>
      <c r="G190" s="20" t="s">
        <v>37</v>
      </c>
      <c r="H190" s="18" t="s">
        <v>38</v>
      </c>
      <c r="I190" s="18" t="s">
        <v>41</v>
      </c>
      <c r="J190" s="18" t="s">
        <v>39</v>
      </c>
      <c r="K190" s="20" t="s">
        <v>37</v>
      </c>
      <c r="L190" s="18" t="s">
        <v>38</v>
      </c>
      <c r="M190" s="18" t="s">
        <v>41</v>
      </c>
      <c r="N190" s="18" t="s">
        <v>39</v>
      </c>
    </row>
    <row r="191" spans="1:14" ht="15.75">
      <c r="A191" s="18" t="s">
        <v>117</v>
      </c>
      <c r="B191" s="18">
        <v>151</v>
      </c>
      <c r="C191" s="20"/>
      <c r="D191" s="18"/>
      <c r="E191" s="18"/>
      <c r="F191" s="18"/>
      <c r="G191" s="18"/>
      <c r="H191" s="20"/>
      <c r="I191" s="18"/>
      <c r="J191" s="18"/>
      <c r="K191" s="20"/>
      <c r="L191" s="18"/>
      <c r="M191" s="18"/>
      <c r="N191" s="18"/>
    </row>
    <row r="192" spans="1:14" ht="15.75">
      <c r="A192" s="18" t="s">
        <v>118</v>
      </c>
      <c r="B192" s="18">
        <v>113</v>
      </c>
      <c r="C192" s="20"/>
      <c r="D192" s="18"/>
      <c r="E192" s="18"/>
      <c r="F192" s="18"/>
      <c r="G192" s="18"/>
      <c r="H192" s="20"/>
      <c r="I192" s="18"/>
      <c r="J192" s="18"/>
      <c r="K192" s="20"/>
      <c r="L192" s="18"/>
      <c r="M192" s="18"/>
      <c r="N192" s="18"/>
    </row>
    <row r="193" spans="1:14" ht="15.75">
      <c r="A193" s="18" t="s">
        <v>119</v>
      </c>
      <c r="B193" s="18">
        <v>163</v>
      </c>
      <c r="C193" s="20"/>
      <c r="D193" s="18"/>
      <c r="E193" s="18"/>
      <c r="F193" s="18"/>
      <c r="G193" s="18"/>
      <c r="H193" s="20"/>
      <c r="I193" s="18"/>
      <c r="J193" s="18"/>
      <c r="K193" s="20"/>
      <c r="L193" s="18"/>
      <c r="M193" s="18"/>
      <c r="N193" s="18"/>
    </row>
    <row r="194" spans="1:14" ht="15.75">
      <c r="A194" s="18" t="s">
        <v>120</v>
      </c>
      <c r="B194" s="18">
        <v>249</v>
      </c>
      <c r="C194" s="20"/>
      <c r="D194" s="18"/>
      <c r="E194" s="18"/>
      <c r="F194" s="18"/>
      <c r="G194" s="18"/>
      <c r="H194" s="20"/>
      <c r="I194" s="18"/>
      <c r="J194" s="18"/>
      <c r="K194" s="20"/>
      <c r="L194" s="18"/>
      <c r="M194" s="18"/>
      <c r="N194" s="18"/>
    </row>
    <row r="195" spans="1:14" ht="15.75">
      <c r="A195" s="18" t="s">
        <v>121</v>
      </c>
      <c r="B195" s="18">
        <v>166</v>
      </c>
      <c r="C195" s="20"/>
      <c r="D195" s="18"/>
      <c r="E195" s="18"/>
      <c r="F195" s="18"/>
      <c r="G195" s="18"/>
      <c r="H195" s="20"/>
      <c r="I195" s="18"/>
      <c r="J195" s="18"/>
      <c r="K195" s="20"/>
      <c r="L195" s="18"/>
      <c r="M195" s="18"/>
      <c r="N195" s="18"/>
    </row>
    <row r="198" spans="1:14" ht="16.5">
      <c r="A198" s="110" t="s">
        <v>153</v>
      </c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</row>
    <row r="200" spans="1:14">
      <c r="A200" s="111" t="s">
        <v>33</v>
      </c>
      <c r="B200" s="111" t="s">
        <v>135</v>
      </c>
      <c r="C200" s="112" t="s">
        <v>132</v>
      </c>
      <c r="D200" s="112"/>
      <c r="E200" s="112"/>
      <c r="F200" s="112"/>
      <c r="G200" s="112" t="s">
        <v>133</v>
      </c>
      <c r="H200" s="112"/>
      <c r="I200" s="112"/>
      <c r="J200" s="112"/>
      <c r="K200" s="112" t="s">
        <v>134</v>
      </c>
      <c r="L200" s="112"/>
      <c r="M200" s="112"/>
      <c r="N200" s="112"/>
    </row>
    <row r="201" spans="1:14" ht="78.75">
      <c r="A201" s="111"/>
      <c r="B201" s="111"/>
      <c r="C201" s="20" t="s">
        <v>37</v>
      </c>
      <c r="D201" s="18" t="s">
        <v>38</v>
      </c>
      <c r="E201" s="18" t="s">
        <v>41</v>
      </c>
      <c r="F201" s="18" t="s">
        <v>39</v>
      </c>
      <c r="G201" s="20" t="s">
        <v>37</v>
      </c>
      <c r="H201" s="18" t="s">
        <v>38</v>
      </c>
      <c r="I201" s="18" t="s">
        <v>41</v>
      </c>
      <c r="J201" s="18" t="s">
        <v>39</v>
      </c>
      <c r="K201" s="20" t="s">
        <v>37</v>
      </c>
      <c r="L201" s="18" t="s">
        <v>38</v>
      </c>
      <c r="M201" s="18" t="s">
        <v>41</v>
      </c>
      <c r="N201" s="18" t="s">
        <v>39</v>
      </c>
    </row>
    <row r="202" spans="1:14" ht="15.75">
      <c r="A202" s="18" t="s">
        <v>117</v>
      </c>
      <c r="B202" s="18">
        <v>151</v>
      </c>
      <c r="C202" s="20"/>
      <c r="D202" s="18"/>
      <c r="E202" s="18"/>
      <c r="F202" s="18"/>
      <c r="G202" s="18"/>
      <c r="H202" s="20"/>
      <c r="I202" s="18"/>
      <c r="J202" s="18"/>
      <c r="K202" s="20"/>
      <c r="L202" s="18"/>
      <c r="M202" s="18"/>
      <c r="N202" s="18"/>
    </row>
    <row r="203" spans="1:14" ht="15.75">
      <c r="A203" s="18" t="s">
        <v>118</v>
      </c>
      <c r="B203" s="18">
        <v>113</v>
      </c>
      <c r="C203" s="20"/>
      <c r="D203" s="18"/>
      <c r="E203" s="18"/>
      <c r="F203" s="18"/>
      <c r="G203" s="18"/>
      <c r="H203" s="20"/>
      <c r="I203" s="18"/>
      <c r="J203" s="18"/>
      <c r="K203" s="20"/>
      <c r="L203" s="18"/>
      <c r="M203" s="18"/>
      <c r="N203" s="18"/>
    </row>
    <row r="204" spans="1:14" ht="15.75">
      <c r="A204" s="18" t="s">
        <v>119</v>
      </c>
      <c r="B204" s="18">
        <v>163</v>
      </c>
      <c r="C204" s="20"/>
      <c r="D204" s="18"/>
      <c r="E204" s="18"/>
      <c r="F204" s="18"/>
      <c r="G204" s="18"/>
      <c r="H204" s="20"/>
      <c r="I204" s="18"/>
      <c r="J204" s="18"/>
      <c r="K204" s="20"/>
      <c r="L204" s="18"/>
      <c r="M204" s="18"/>
      <c r="N204" s="18"/>
    </row>
    <row r="205" spans="1:14" ht="15.75">
      <c r="A205" s="18" t="s">
        <v>120</v>
      </c>
      <c r="B205" s="18">
        <v>249</v>
      </c>
      <c r="C205" s="20"/>
      <c r="D205" s="18"/>
      <c r="E205" s="18"/>
      <c r="F205" s="18"/>
      <c r="G205" s="18"/>
      <c r="H205" s="20"/>
      <c r="I205" s="18"/>
      <c r="J205" s="18"/>
      <c r="K205" s="20"/>
      <c r="L205" s="18"/>
      <c r="M205" s="18"/>
      <c r="N205" s="18"/>
    </row>
    <row r="206" spans="1:14" ht="15.75">
      <c r="A206" s="18" t="s">
        <v>121</v>
      </c>
      <c r="B206" s="18">
        <v>166</v>
      </c>
      <c r="C206" s="20"/>
      <c r="D206" s="18"/>
      <c r="E206" s="18"/>
      <c r="F206" s="18"/>
      <c r="G206" s="18"/>
      <c r="H206" s="20"/>
      <c r="I206" s="18"/>
      <c r="J206" s="18"/>
      <c r="K206" s="20"/>
      <c r="L206" s="18"/>
      <c r="M206" s="18"/>
      <c r="N206" s="18"/>
    </row>
    <row r="210" spans="1:14" ht="16.5">
      <c r="A210" s="110" t="s">
        <v>154</v>
      </c>
      <c r="B210" s="110"/>
      <c r="C210" s="110"/>
      <c r="D210" s="110"/>
      <c r="E210" s="110"/>
      <c r="F210" s="110"/>
      <c r="G210" s="110"/>
      <c r="H210" s="110"/>
      <c r="I210" s="110"/>
      <c r="J210" s="110"/>
      <c r="K210" s="110"/>
      <c r="L210" s="110"/>
      <c r="M210" s="110"/>
      <c r="N210" s="110"/>
    </row>
    <row r="212" spans="1:14">
      <c r="A212" s="111" t="s">
        <v>33</v>
      </c>
      <c r="B212" s="111" t="s">
        <v>135</v>
      </c>
      <c r="C212" s="112" t="s">
        <v>132</v>
      </c>
      <c r="D212" s="112"/>
      <c r="E212" s="112"/>
      <c r="F212" s="112"/>
      <c r="G212" s="112" t="s">
        <v>133</v>
      </c>
      <c r="H212" s="112"/>
      <c r="I212" s="112"/>
      <c r="J212" s="112"/>
      <c r="K212" s="112" t="s">
        <v>134</v>
      </c>
      <c r="L212" s="112"/>
      <c r="M212" s="112"/>
      <c r="N212" s="112"/>
    </row>
    <row r="213" spans="1:14" ht="78.75">
      <c r="A213" s="111"/>
      <c r="B213" s="111"/>
      <c r="C213" s="20" t="s">
        <v>37</v>
      </c>
      <c r="D213" s="18" t="s">
        <v>38</v>
      </c>
      <c r="E213" s="18" t="s">
        <v>41</v>
      </c>
      <c r="F213" s="18" t="s">
        <v>39</v>
      </c>
      <c r="G213" s="20" t="s">
        <v>37</v>
      </c>
      <c r="H213" s="18" t="s">
        <v>38</v>
      </c>
      <c r="I213" s="18" t="s">
        <v>41</v>
      </c>
      <c r="J213" s="18" t="s">
        <v>39</v>
      </c>
      <c r="K213" s="20" t="s">
        <v>37</v>
      </c>
      <c r="L213" s="18" t="s">
        <v>38</v>
      </c>
      <c r="M213" s="18" t="s">
        <v>41</v>
      </c>
      <c r="N213" s="18" t="s">
        <v>39</v>
      </c>
    </row>
    <row r="214" spans="1:14" ht="15.75">
      <c r="A214" s="18" t="s">
        <v>117</v>
      </c>
      <c r="B214" s="18">
        <v>162</v>
      </c>
      <c r="C214" s="20"/>
      <c r="D214" s="18"/>
      <c r="E214" s="18"/>
      <c r="F214" s="18"/>
      <c r="G214" s="18"/>
      <c r="H214" s="20"/>
      <c r="I214" s="18"/>
      <c r="J214" s="18"/>
      <c r="K214" s="20"/>
      <c r="L214" s="18"/>
      <c r="M214" s="18"/>
      <c r="N214" s="18"/>
    </row>
    <row r="215" spans="1:14" ht="15.75">
      <c r="A215" s="18" t="s">
        <v>118</v>
      </c>
      <c r="B215" s="18">
        <v>169</v>
      </c>
      <c r="C215" s="20"/>
      <c r="D215" s="18"/>
      <c r="E215" s="18"/>
      <c r="F215" s="18"/>
      <c r="G215" s="18"/>
      <c r="H215" s="20"/>
      <c r="I215" s="18"/>
      <c r="J215" s="18"/>
      <c r="K215" s="20"/>
      <c r="L215" s="18"/>
      <c r="M215" s="18"/>
      <c r="N215" s="18"/>
    </row>
    <row r="216" spans="1:14" ht="15.75">
      <c r="A216" s="18" t="s">
        <v>119</v>
      </c>
      <c r="B216" s="18">
        <v>171</v>
      </c>
      <c r="C216" s="20"/>
      <c r="D216" s="18"/>
      <c r="E216" s="18"/>
      <c r="F216" s="18"/>
      <c r="G216" s="18"/>
      <c r="H216" s="20"/>
      <c r="I216" s="18"/>
      <c r="J216" s="18"/>
      <c r="K216" s="20"/>
      <c r="L216" s="18"/>
      <c r="M216" s="18"/>
      <c r="N216" s="18"/>
    </row>
    <row r="217" spans="1:14" ht="15.75">
      <c r="A217" s="18" t="s">
        <v>120</v>
      </c>
      <c r="B217" s="18">
        <v>227</v>
      </c>
      <c r="C217" s="20"/>
      <c r="D217" s="18"/>
      <c r="E217" s="18"/>
      <c r="F217" s="18"/>
      <c r="G217" s="18"/>
      <c r="H217" s="20"/>
      <c r="I217" s="18"/>
      <c r="J217" s="18"/>
      <c r="K217" s="20"/>
      <c r="L217" s="18"/>
      <c r="M217" s="18"/>
      <c r="N217" s="18"/>
    </row>
    <row r="218" spans="1:14" ht="15.75">
      <c r="A218" s="18" t="s">
        <v>121</v>
      </c>
      <c r="B218" s="18">
        <v>152</v>
      </c>
      <c r="C218" s="20"/>
      <c r="D218" s="18"/>
      <c r="E218" s="18"/>
      <c r="F218" s="18"/>
      <c r="G218" s="18"/>
      <c r="H218" s="20"/>
      <c r="I218" s="18"/>
      <c r="J218" s="18"/>
      <c r="K218" s="20"/>
      <c r="L218" s="18"/>
      <c r="M218" s="18"/>
      <c r="N218" s="18"/>
    </row>
    <row r="221" spans="1:14" ht="16.5">
      <c r="A221" s="110" t="s">
        <v>155</v>
      </c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</row>
    <row r="223" spans="1:14">
      <c r="A223" s="111" t="s">
        <v>33</v>
      </c>
      <c r="B223" s="111" t="s">
        <v>135</v>
      </c>
      <c r="C223" s="112" t="s">
        <v>132</v>
      </c>
      <c r="D223" s="112"/>
      <c r="E223" s="112"/>
      <c r="F223" s="112"/>
      <c r="G223" s="112" t="s">
        <v>133</v>
      </c>
      <c r="H223" s="112"/>
      <c r="I223" s="112"/>
      <c r="J223" s="112"/>
      <c r="K223" s="112" t="s">
        <v>134</v>
      </c>
      <c r="L223" s="112"/>
      <c r="M223" s="112"/>
      <c r="N223" s="112"/>
    </row>
    <row r="224" spans="1:14" ht="78.75">
      <c r="A224" s="111"/>
      <c r="B224" s="111"/>
      <c r="C224" s="20" t="s">
        <v>37</v>
      </c>
      <c r="D224" s="18" t="s">
        <v>38</v>
      </c>
      <c r="E224" s="18" t="s">
        <v>41</v>
      </c>
      <c r="F224" s="18" t="s">
        <v>39</v>
      </c>
      <c r="G224" s="20" t="s">
        <v>37</v>
      </c>
      <c r="H224" s="18" t="s">
        <v>38</v>
      </c>
      <c r="I224" s="18" t="s">
        <v>41</v>
      </c>
      <c r="J224" s="18" t="s">
        <v>39</v>
      </c>
      <c r="K224" s="20" t="s">
        <v>37</v>
      </c>
      <c r="L224" s="18" t="s">
        <v>38</v>
      </c>
      <c r="M224" s="18" t="s">
        <v>41</v>
      </c>
      <c r="N224" s="18" t="s">
        <v>39</v>
      </c>
    </row>
    <row r="225" spans="1:14" ht="15.75">
      <c r="A225" s="18" t="s">
        <v>117</v>
      </c>
      <c r="B225" s="18">
        <v>162</v>
      </c>
      <c r="C225" s="20"/>
      <c r="D225" s="18"/>
      <c r="E225" s="18"/>
      <c r="F225" s="18"/>
      <c r="G225" s="18"/>
      <c r="H225" s="20"/>
      <c r="I225" s="18"/>
      <c r="J225" s="18"/>
      <c r="K225" s="20"/>
      <c r="L225" s="18"/>
      <c r="M225" s="18"/>
      <c r="N225" s="18"/>
    </row>
    <row r="226" spans="1:14" ht="15.75">
      <c r="A226" s="18" t="s">
        <v>118</v>
      </c>
      <c r="B226" s="18">
        <v>169</v>
      </c>
      <c r="C226" s="20"/>
      <c r="D226" s="18"/>
      <c r="E226" s="18"/>
      <c r="F226" s="18"/>
      <c r="G226" s="18"/>
      <c r="H226" s="20"/>
      <c r="I226" s="18"/>
      <c r="J226" s="18"/>
      <c r="K226" s="20"/>
      <c r="L226" s="18"/>
      <c r="M226" s="18"/>
      <c r="N226" s="18"/>
    </row>
    <row r="227" spans="1:14" ht="15.75">
      <c r="A227" s="18" t="s">
        <v>119</v>
      </c>
      <c r="B227" s="18">
        <v>171</v>
      </c>
      <c r="C227" s="20"/>
      <c r="D227" s="18"/>
      <c r="E227" s="18"/>
      <c r="F227" s="18"/>
      <c r="G227" s="18"/>
      <c r="H227" s="20"/>
      <c r="I227" s="18"/>
      <c r="J227" s="18"/>
      <c r="K227" s="20"/>
      <c r="L227" s="18"/>
      <c r="M227" s="18"/>
      <c r="N227" s="18"/>
    </row>
    <row r="228" spans="1:14" ht="15.75">
      <c r="A228" s="18" t="s">
        <v>120</v>
      </c>
      <c r="B228" s="18">
        <v>227</v>
      </c>
      <c r="C228" s="20"/>
      <c r="D228" s="18"/>
      <c r="E228" s="18"/>
      <c r="F228" s="18"/>
      <c r="G228" s="18"/>
      <c r="H228" s="20"/>
      <c r="I228" s="18"/>
      <c r="J228" s="18"/>
      <c r="K228" s="20"/>
      <c r="L228" s="18"/>
      <c r="M228" s="18"/>
      <c r="N228" s="18"/>
    </row>
    <row r="229" spans="1:14" ht="15.75">
      <c r="A229" s="18" t="s">
        <v>121</v>
      </c>
      <c r="B229" s="18">
        <v>152</v>
      </c>
      <c r="C229" s="20"/>
      <c r="D229" s="18"/>
      <c r="E229" s="18"/>
      <c r="F229" s="18"/>
      <c r="G229" s="18"/>
      <c r="H229" s="20"/>
      <c r="I229" s="18"/>
      <c r="J229" s="18"/>
      <c r="K229" s="20"/>
      <c r="L229" s="18"/>
      <c r="M229" s="18"/>
      <c r="N229" s="18"/>
    </row>
    <row r="232" spans="1:14" ht="16.5">
      <c r="A232" s="110" t="s">
        <v>156</v>
      </c>
      <c r="B232" s="110"/>
      <c r="C232" s="110"/>
      <c r="D232" s="110"/>
      <c r="E232" s="110"/>
      <c r="F232" s="110"/>
      <c r="G232" s="110"/>
      <c r="H232" s="110"/>
      <c r="I232" s="110"/>
      <c r="J232" s="110"/>
      <c r="K232" s="110"/>
      <c r="L232" s="110"/>
      <c r="M232" s="110"/>
      <c r="N232" s="110"/>
    </row>
    <row r="234" spans="1:14">
      <c r="A234" s="111" t="s">
        <v>33</v>
      </c>
      <c r="B234" s="111" t="s">
        <v>135</v>
      </c>
      <c r="C234" s="112" t="s">
        <v>132</v>
      </c>
      <c r="D234" s="112"/>
      <c r="E234" s="112"/>
      <c r="F234" s="112"/>
      <c r="G234" s="112" t="s">
        <v>133</v>
      </c>
      <c r="H234" s="112"/>
      <c r="I234" s="112"/>
      <c r="J234" s="112"/>
      <c r="K234" s="112" t="s">
        <v>134</v>
      </c>
      <c r="L234" s="112"/>
      <c r="M234" s="112"/>
      <c r="N234" s="112"/>
    </row>
    <row r="235" spans="1:14" ht="78.75">
      <c r="A235" s="111"/>
      <c r="B235" s="111"/>
      <c r="C235" s="20" t="s">
        <v>37</v>
      </c>
      <c r="D235" s="18" t="s">
        <v>38</v>
      </c>
      <c r="E235" s="18" t="s">
        <v>41</v>
      </c>
      <c r="F235" s="18" t="s">
        <v>39</v>
      </c>
      <c r="G235" s="20" t="s">
        <v>37</v>
      </c>
      <c r="H235" s="18" t="s">
        <v>38</v>
      </c>
      <c r="I235" s="18" t="s">
        <v>41</v>
      </c>
      <c r="J235" s="18" t="s">
        <v>39</v>
      </c>
      <c r="K235" s="20" t="s">
        <v>37</v>
      </c>
      <c r="L235" s="18" t="s">
        <v>38</v>
      </c>
      <c r="M235" s="18" t="s">
        <v>41</v>
      </c>
      <c r="N235" s="18" t="s">
        <v>39</v>
      </c>
    </row>
    <row r="236" spans="1:14" ht="15.75">
      <c r="A236" s="18" t="s">
        <v>117</v>
      </c>
      <c r="B236" s="18">
        <v>162</v>
      </c>
      <c r="C236" s="20"/>
      <c r="D236" s="18"/>
      <c r="E236" s="18"/>
      <c r="F236" s="18"/>
      <c r="G236" s="18"/>
      <c r="H236" s="20"/>
      <c r="I236" s="18"/>
      <c r="J236" s="18"/>
      <c r="K236" s="20"/>
      <c r="L236" s="18"/>
      <c r="M236" s="18"/>
      <c r="N236" s="18"/>
    </row>
    <row r="237" spans="1:14" ht="15.75">
      <c r="A237" s="18" t="s">
        <v>118</v>
      </c>
      <c r="B237" s="18">
        <v>169</v>
      </c>
      <c r="C237" s="20"/>
      <c r="D237" s="18"/>
      <c r="E237" s="18"/>
      <c r="F237" s="18"/>
      <c r="G237" s="18"/>
      <c r="H237" s="20"/>
      <c r="I237" s="18"/>
      <c r="J237" s="18"/>
      <c r="K237" s="20"/>
      <c r="L237" s="18"/>
      <c r="M237" s="18"/>
      <c r="N237" s="18"/>
    </row>
    <row r="238" spans="1:14" ht="15.75">
      <c r="A238" s="18" t="s">
        <v>119</v>
      </c>
      <c r="B238" s="18">
        <v>171</v>
      </c>
      <c r="C238" s="20"/>
      <c r="D238" s="18"/>
      <c r="E238" s="18"/>
      <c r="F238" s="18"/>
      <c r="G238" s="18"/>
      <c r="H238" s="20"/>
      <c r="I238" s="18"/>
      <c r="J238" s="18"/>
      <c r="K238" s="20"/>
      <c r="L238" s="18"/>
      <c r="M238" s="18"/>
      <c r="N238" s="18"/>
    </row>
    <row r="239" spans="1:14" ht="15.75">
      <c r="A239" s="18" t="s">
        <v>120</v>
      </c>
      <c r="B239" s="18">
        <v>227</v>
      </c>
      <c r="C239" s="20"/>
      <c r="D239" s="18"/>
      <c r="E239" s="18"/>
      <c r="F239" s="18"/>
      <c r="G239" s="18"/>
      <c r="H239" s="20"/>
      <c r="I239" s="18"/>
      <c r="J239" s="18"/>
      <c r="K239" s="20"/>
      <c r="L239" s="18"/>
      <c r="M239" s="18"/>
      <c r="N239" s="18"/>
    </row>
    <row r="240" spans="1:14" ht="15.75">
      <c r="A240" s="18" t="s">
        <v>121</v>
      </c>
      <c r="B240" s="18">
        <v>152</v>
      </c>
      <c r="C240" s="20"/>
      <c r="D240" s="18"/>
      <c r="E240" s="18"/>
      <c r="F240" s="18"/>
      <c r="G240" s="18"/>
      <c r="H240" s="20"/>
      <c r="I240" s="18"/>
      <c r="J240" s="18"/>
      <c r="K240" s="20"/>
      <c r="L240" s="18"/>
      <c r="M240" s="18"/>
      <c r="N240" s="18"/>
    </row>
  </sheetData>
  <mergeCells count="127">
    <mergeCell ref="A232:N232"/>
    <mergeCell ref="A234:A235"/>
    <mergeCell ref="B234:B235"/>
    <mergeCell ref="C234:F234"/>
    <mergeCell ref="G234:J234"/>
    <mergeCell ref="K234:N234"/>
    <mergeCell ref="A221:N221"/>
    <mergeCell ref="A223:A224"/>
    <mergeCell ref="B223:B224"/>
    <mergeCell ref="C223:F223"/>
    <mergeCell ref="G223:J223"/>
    <mergeCell ref="K223:N223"/>
    <mergeCell ref="A210:N210"/>
    <mergeCell ref="A212:A213"/>
    <mergeCell ref="B212:B213"/>
    <mergeCell ref="C212:F212"/>
    <mergeCell ref="G212:J212"/>
    <mergeCell ref="K212:N212"/>
    <mergeCell ref="A198:N198"/>
    <mergeCell ref="A200:A201"/>
    <mergeCell ref="B200:B201"/>
    <mergeCell ref="C200:F200"/>
    <mergeCell ref="G200:J200"/>
    <mergeCell ref="K200:N200"/>
    <mergeCell ref="A187:N187"/>
    <mergeCell ref="A189:A190"/>
    <mergeCell ref="B189:B190"/>
    <mergeCell ref="C189:F189"/>
    <mergeCell ref="G189:J189"/>
    <mergeCell ref="K189:N189"/>
    <mergeCell ref="A176:N176"/>
    <mergeCell ref="A178:A179"/>
    <mergeCell ref="B178:B179"/>
    <mergeCell ref="C178:F178"/>
    <mergeCell ref="G178:J178"/>
    <mergeCell ref="K178:N178"/>
    <mergeCell ref="A164:N164"/>
    <mergeCell ref="A166:A167"/>
    <mergeCell ref="B166:B167"/>
    <mergeCell ref="C166:F166"/>
    <mergeCell ref="G166:J166"/>
    <mergeCell ref="K166:N166"/>
    <mergeCell ref="A153:N153"/>
    <mergeCell ref="A155:A156"/>
    <mergeCell ref="B155:B156"/>
    <mergeCell ref="C155:F155"/>
    <mergeCell ref="G155:J155"/>
    <mergeCell ref="K155:N155"/>
    <mergeCell ref="A142:N142"/>
    <mergeCell ref="A144:A145"/>
    <mergeCell ref="B144:B145"/>
    <mergeCell ref="C144:F144"/>
    <mergeCell ref="G144:J144"/>
    <mergeCell ref="K144:N144"/>
    <mergeCell ref="A129:N129"/>
    <mergeCell ref="A131:A132"/>
    <mergeCell ref="B131:B132"/>
    <mergeCell ref="C131:F131"/>
    <mergeCell ref="G131:J131"/>
    <mergeCell ref="K131:N131"/>
    <mergeCell ref="A118:N118"/>
    <mergeCell ref="A120:A121"/>
    <mergeCell ref="B120:B121"/>
    <mergeCell ref="C120:F120"/>
    <mergeCell ref="G120:J120"/>
    <mergeCell ref="K120:N120"/>
    <mergeCell ref="A107:N107"/>
    <mergeCell ref="A109:A110"/>
    <mergeCell ref="B109:B110"/>
    <mergeCell ref="C109:F109"/>
    <mergeCell ref="G109:J109"/>
    <mergeCell ref="K109:N109"/>
    <mergeCell ref="A95:N95"/>
    <mergeCell ref="A97:A98"/>
    <mergeCell ref="B97:B98"/>
    <mergeCell ref="C97:F97"/>
    <mergeCell ref="G97:J97"/>
    <mergeCell ref="K97:N97"/>
    <mergeCell ref="A84:N84"/>
    <mergeCell ref="A86:A87"/>
    <mergeCell ref="B86:B87"/>
    <mergeCell ref="C86:F86"/>
    <mergeCell ref="G86:J86"/>
    <mergeCell ref="K86:N86"/>
    <mergeCell ref="A73:N73"/>
    <mergeCell ref="A75:A76"/>
    <mergeCell ref="B75:B76"/>
    <mergeCell ref="C75:F75"/>
    <mergeCell ref="G75:J75"/>
    <mergeCell ref="K75:N75"/>
    <mergeCell ref="A61:N61"/>
    <mergeCell ref="A63:A64"/>
    <mergeCell ref="B63:B64"/>
    <mergeCell ref="C63:F63"/>
    <mergeCell ref="G63:J63"/>
    <mergeCell ref="K63:N63"/>
    <mergeCell ref="A50:N50"/>
    <mergeCell ref="A52:A53"/>
    <mergeCell ref="B52:B53"/>
    <mergeCell ref="C52:F52"/>
    <mergeCell ref="G52:J52"/>
    <mergeCell ref="K52:N52"/>
    <mergeCell ref="A39:N39"/>
    <mergeCell ref="A41:A42"/>
    <mergeCell ref="B41:B42"/>
    <mergeCell ref="C41:F41"/>
    <mergeCell ref="G41:J41"/>
    <mergeCell ref="K41:N41"/>
    <mergeCell ref="A26:N26"/>
    <mergeCell ref="A28:A29"/>
    <mergeCell ref="B28:B29"/>
    <mergeCell ref="C28:F28"/>
    <mergeCell ref="G28:J28"/>
    <mergeCell ref="K28:N28"/>
    <mergeCell ref="A1:N1"/>
    <mergeCell ref="A4:N4"/>
    <mergeCell ref="A6:A7"/>
    <mergeCell ref="B6:B7"/>
    <mergeCell ref="C6:F6"/>
    <mergeCell ref="G6:J6"/>
    <mergeCell ref="K6:N6"/>
    <mergeCell ref="A15:N15"/>
    <mergeCell ref="A17:A18"/>
    <mergeCell ref="B17:B18"/>
    <mergeCell ref="C17:F17"/>
    <mergeCell ref="G17:J17"/>
    <mergeCell ref="K17:N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B7. So SV theo ky</vt:lpstr>
      <vt:lpstr>B8. ĐTB theo hoc ky</vt:lpstr>
      <vt:lpstr>B9. SV Tot nghiep</vt:lpstr>
      <vt:lpstr>B10.1. Tình trạng VL</vt:lpstr>
      <vt:lpstr>B12. Doi sanh SVTN</vt:lpstr>
      <vt:lpstr> B12.1 Thống kê sô SVĐH,QH,TGTN</vt:lpstr>
      <vt:lpstr>B13. Đối sánh SVTN,NCKH</vt:lpstr>
      <vt:lpstr>B14. Đối sánh mức độ hài lòng</vt:lpstr>
      <vt:lpstr>'B12. Doi sanh SVTN'!_ftnref1</vt:lpstr>
      <vt:lpstr>'B12. Doi sanh SVTN'!_ftnref2</vt:lpstr>
      <vt:lpstr>'B12. Doi sanh SVTN'!_ftnref3</vt:lpstr>
      <vt:lpstr>'B12. Doi sanh SVTN'!_ftnref4</vt:lpstr>
      <vt:lpstr>'B12. Doi sanh SVTN'!_ftnref5</vt:lpstr>
      <vt:lpstr>'B12. Doi sanh SVTN'!_ftnref6</vt:lpstr>
      <vt:lpstr>'B9. SV Tot nghiep'!Print_Area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Nhung Trinh</dc:creator>
  <cp:lastModifiedBy>Admin</cp:lastModifiedBy>
  <cp:lastPrinted>2020-03-04T02:11:30Z</cp:lastPrinted>
  <dcterms:created xsi:type="dcterms:W3CDTF">2019-04-06T06:31:00Z</dcterms:created>
  <dcterms:modified xsi:type="dcterms:W3CDTF">2020-04-15T02:31:07Z</dcterms:modified>
</cp:coreProperties>
</file>