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UONG_TRINH_DAO_TAO\DGCTDT_2026\TC5_7580201\MC\"/>
    </mc:Choice>
  </mc:AlternateContent>
  <xr:revisionPtr revIDLastSave="0" documentId="13_ncr:1_{71D79C1F-6559-4C32-A08B-F496B9D78C4B}" xr6:coauthVersionLast="47" xr6:coauthVersionMax="47" xr10:uidLastSave="{00000000-0000-0000-0000-000000000000}"/>
  <bookViews>
    <workbookView xWindow="1620" yWindow="-16320" windowWidth="29040" windowHeight="15840" xr2:uid="{00F3A5BD-BDC9-4663-86FB-7242D20618DA}"/>
  </bookViews>
  <sheets>
    <sheet name="ĐT&amp;PT đội ngũ" sheetId="1" r:id="rId1"/>
  </sheets>
  <externalReferences>
    <externalReference r:id="rId2"/>
  </externalReferences>
  <definedNames>
    <definedName name="_xlnm.Print_Titles" localSheetId="0">'ĐT&amp;PT đội ngũ'!$4:$4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6" i="1" l="1"/>
  <c r="H37" i="1"/>
  <c r="H38" i="1"/>
  <c r="H39" i="1"/>
  <c r="H40" i="1"/>
  <c r="H35" i="1"/>
  <c r="H5" i="1"/>
  <c r="G37" i="1"/>
  <c r="F37" i="1"/>
  <c r="F36" i="1" s="1"/>
  <c r="F35" i="1" s="1"/>
  <c r="D37" i="1"/>
  <c r="C37" i="1"/>
  <c r="C36" i="1" s="1"/>
  <c r="C35" i="1" s="1"/>
  <c r="G36" i="1"/>
  <c r="E36" i="1"/>
  <c r="E35" i="1" s="1"/>
  <c r="D36" i="1"/>
  <c r="D35" i="1" s="1"/>
  <c r="G35" i="1"/>
  <c r="G29" i="1"/>
  <c r="G5" i="1" s="1"/>
  <c r="G40" i="1" s="1"/>
  <c r="E25" i="1"/>
  <c r="G18" i="1"/>
  <c r="E18" i="1"/>
  <c r="D18" i="1"/>
  <c r="D13" i="1"/>
  <c r="D5" i="1" s="1"/>
  <c r="G11" i="1"/>
  <c r="E11" i="1"/>
  <c r="D11" i="1"/>
  <c r="C11" i="1"/>
  <c r="G10" i="1"/>
  <c r="E10" i="1"/>
  <c r="D10" i="1"/>
  <c r="C10" i="1"/>
  <c r="C5" i="1" s="1"/>
  <c r="E9" i="1"/>
  <c r="F5" i="1"/>
  <c r="E5" i="1"/>
  <c r="D40" i="1" l="1"/>
  <c r="E40" i="1"/>
  <c r="F40" i="1"/>
  <c r="C40" i="1"/>
</calcChain>
</file>

<file path=xl/sharedStrings.xml><?xml version="1.0" encoding="utf-8"?>
<sst xmlns="http://schemas.openxmlformats.org/spreadsheetml/2006/main" count="52" uniqueCount="52">
  <si>
    <t>Đơn vị tính: đồng</t>
  </si>
  <si>
    <t>STT</t>
  </si>
  <si>
    <t>Nội dung</t>
  </si>
  <si>
    <t>Năm 2021</t>
  </si>
  <si>
    <t>Năm 2022</t>
  </si>
  <si>
    <t>Năm 2023</t>
  </si>
  <si>
    <t>Năm 2024</t>
  </si>
  <si>
    <t>Năm 2025</t>
  </si>
  <si>
    <t>I</t>
  </si>
  <si>
    <t>Kinh phí các lớp bồi dưỡng ngắn hạn</t>
  </si>
  <si>
    <t>Lớp bồi dưỡng tiếng anh theo Đề án ngoại ngữ</t>
  </si>
  <si>
    <t>Lớp bồi dưỡng nghiệp vụ kiểm định viên</t>
  </si>
  <si>
    <t>Lớp quản lý cấp vụ</t>
  </si>
  <si>
    <t>Lớp cán bộ quản lý khoa, phòng, ban</t>
  </si>
  <si>
    <t>Lớp bồi dưỡng kiến thức quản lý nhà nước ngạch chuyên viên chính</t>
  </si>
  <si>
    <t>Lớp lý luận chính trị cao cấp</t>
  </si>
  <si>
    <t>Khóa tập huấn tự đánh giá, viết báo cáo, xây dựng chương trình đào tạo</t>
  </si>
  <si>
    <t>Lớp Trung cấp Lý luận chính trị - Hành chính</t>
  </si>
  <si>
    <t>Lớp bồi dưỡng kỹ năng văn hóa ứng xử, giao tiếp</t>
  </si>
  <si>
    <t>Lớp tin học văn phòng cho nhân viên hành chính</t>
  </si>
  <si>
    <t>Lớp nghiệp vụ Đấu thầu qua mạng</t>
  </si>
  <si>
    <t>Lớp hoàn chỉnh cao cấp lý luận chính trị</t>
  </si>
  <si>
    <t>Khóa học chứng chỉ chức danh nghề nghiệp</t>
  </si>
  <si>
    <t>Lớp đấu thầu cơ bản</t>
  </si>
  <si>
    <t>Lớp đào tạo trọng tài Châu á</t>
  </si>
  <si>
    <t>Lớp nghiệp vụ báo chí và xuất bản</t>
  </si>
  <si>
    <t>Lớp kỹ năng viết báo cáo</t>
  </si>
  <si>
    <t>Lớp kỹ năng điều hành cuộc họp chi viên chức QL</t>
  </si>
  <si>
    <t>Lớp kỹ năng hành chính</t>
  </si>
  <si>
    <t>Lớp nghệ thuật chắm sóc khách hàng</t>
  </si>
  <si>
    <t>Lớp bồi dưỡng chứng chỉ kế toán trưởng</t>
  </si>
  <si>
    <t>Lớp bồi dưỡng công tác kiểm tra, giám sát thi hành kỷ luật Đảng</t>
  </si>
  <si>
    <t>Lớp nghiệp vụ báo chí và tuyên truyền</t>
  </si>
  <si>
    <t>Bồi dưỡng công tác truyền thông cho cán bộ các đơn vị và cộng tác viên truyền thông</t>
  </si>
  <si>
    <t>Bồi dưỡng Kỹ năng giao tiếp, thuyết phục và thuyết trình</t>
  </si>
  <si>
    <t>Lớp bồi dưỡng Văn hóa công sở, đạo đức công vụ</t>
  </si>
  <si>
    <t>Bồi dưỡng kỹ năng tạo lập và ban hành văn bản điện tử Trường Đại học Mỏ - Địa chất</t>
  </si>
  <si>
    <t>Bồi dưỡng Kỹ năng lập kế hoạch, tổ chức công việc và quản lý thời gian</t>
  </si>
  <si>
    <t>Lớp bồi dưỡng bồi dưỡng kỹ năng tạo động lực cho nhân viên</t>
  </si>
  <si>
    <t>II</t>
  </si>
  <si>
    <t>Kinh phí đào tạo bồi dưỡng dài hạn</t>
  </si>
  <si>
    <t>Trong nước</t>
  </si>
  <si>
    <t>Học cao học &amp; NCS (ngoài trường)</t>
  </si>
  <si>
    <t>Học cao học &amp; NCS (tại trường)</t>
  </si>
  <si>
    <t>Nước ngoài</t>
  </si>
  <si>
    <t>Cộng</t>
  </si>
  <si>
    <t>Hà Nội, ngày 27 tháng 3 năm 2026</t>
  </si>
  <si>
    <t>Phòng Kế hoạch Tài chính</t>
  </si>
  <si>
    <t>Người lập</t>
  </si>
  <si>
    <t>Phạm Thị Thu Thủy</t>
  </si>
  <si>
    <t>Cao Thu Hoài</t>
  </si>
  <si>
    <t>THỐNG KÊ KINH PHÍ ĐƯỢC ĐẦU TƯ CHO PHÁT TRIỂN ĐỘI NGŨ VIÊN CHỨC, GIẢNG VIÊN VÀ NGHIÊN CỨU VIÊN
GIAI ĐOẠN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</si>
</sst>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i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3" fontId="2" fillId="0" borderId="1" xfId="0" applyNumberFormat="1" applyFont="1" applyBorder="1"/>
    <xf numFmtId="0" fontId="3" fillId="0" borderId="0" xfId="0" applyFont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horizontal="center"/>
    </xf>
    <xf numFmtId="3" fontId="4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3" fontId="3" fillId="0" borderId="2" xfId="0" applyNumberFormat="1" applyFont="1" applyBorder="1"/>
    <xf numFmtId="0" fontId="4" fillId="0" borderId="2" xfId="0" applyFont="1" applyBorder="1" applyAlignment="1">
      <alignment horizontal="center"/>
    </xf>
    <xf numFmtId="2" fontId="4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/>
    <xf numFmtId="0" fontId="5" fillId="0" borderId="2" xfId="1" applyFont="1" applyBorder="1"/>
    <xf numFmtId="0" fontId="4" fillId="0" borderId="2" xfId="0" applyFont="1" applyBorder="1"/>
    <xf numFmtId="2" fontId="5" fillId="0" borderId="2" xfId="0" applyNumberFormat="1" applyFont="1" applyBorder="1" applyAlignment="1">
      <alignment vertical="center" wrapText="1"/>
    </xf>
    <xf numFmtId="0" fontId="3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3" fontId="6" fillId="0" borderId="2" xfId="0" applyNumberFormat="1" applyFont="1" applyBorder="1"/>
    <xf numFmtId="0" fontId="6" fillId="0" borderId="0" xfId="0" applyFo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3" fillId="0" borderId="2" xfId="0" applyFont="1" applyBorder="1"/>
    <xf numFmtId="3" fontId="2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C0302118-CECD-4843-A965-0AD9212A95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Ke%20toan%20tong%20hop/N&#259;m%202023/T&#7921;%20&#273;&#225;nh%20gi&#225;%20Tr&#432;&#7901;ng%202023/c&#225;c%20l&#7899;p%20b&#7891;i%20d&#432;&#7905;ng%20&#273;&#7871;n%20g&#273;%202018-2022.xls" TargetMode="External"/><Relationship Id="rId1" Type="http://schemas.openxmlformats.org/officeDocument/2006/relationships/externalLinkPath" Target="/Ke%20toan%20tong%20hop/N&#259;m%202023/T&#7921;%20&#273;&#225;nh%20gi&#225;%20Tr&#432;&#7901;ng%202023/c&#225;c%20l&#7899;p%20b&#7891;i%20d&#432;&#7905;ng%20&#273;&#7871;n%20g&#273;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GĐ 18-22"/>
      <sheetName val="ĐT lại"/>
      <sheetName val="HT HP "/>
      <sheetName val="HT HP 19"/>
    </sheetNames>
    <sheetDataSet>
      <sheetData sheetId="0" refreshError="1"/>
      <sheetData sheetId="1" refreshError="1"/>
      <sheetData sheetId="2" refreshError="1"/>
      <sheetData sheetId="3" refreshError="1">
        <row r="56">
          <cell r="G56">
            <v>622974000</v>
          </cell>
        </row>
        <row r="100">
          <cell r="G100">
            <v>405560000</v>
          </cell>
        </row>
        <row r="123">
          <cell r="G123">
            <v>288197750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DCDA9-BC78-41CA-B033-54B83D45BA3D}">
  <dimension ref="A1:H47"/>
  <sheetViews>
    <sheetView tabSelected="1" topLeftCell="A10" workbookViewId="0">
      <selection activeCell="H29" sqref="H29"/>
    </sheetView>
  </sheetViews>
  <sheetFormatPr defaultRowHeight="15.5" x14ac:dyDescent="0.35"/>
  <cols>
    <col min="1" max="1" width="5.1796875" style="3" bestFit="1" customWidth="1"/>
    <col min="2" max="2" width="55.1796875" style="3" customWidth="1"/>
    <col min="3" max="4" width="15.7265625" style="5" customWidth="1"/>
    <col min="5" max="7" width="15.7265625" style="3" customWidth="1"/>
    <col min="8" max="8" width="13.6328125" style="3" bestFit="1" customWidth="1"/>
    <col min="9" max="252" width="9.1796875" style="3"/>
    <col min="253" max="253" width="5.1796875" style="3" bestFit="1" customWidth="1"/>
    <col min="254" max="254" width="77.7265625" style="3" customWidth="1"/>
    <col min="255" max="259" width="15.7265625" style="3" customWidth="1"/>
    <col min="260" max="508" width="9.1796875" style="3"/>
    <col min="509" max="509" width="5.1796875" style="3" bestFit="1" customWidth="1"/>
    <col min="510" max="510" width="77.7265625" style="3" customWidth="1"/>
    <col min="511" max="515" width="15.7265625" style="3" customWidth="1"/>
    <col min="516" max="764" width="9.1796875" style="3"/>
    <col min="765" max="765" width="5.1796875" style="3" bestFit="1" customWidth="1"/>
    <col min="766" max="766" width="77.7265625" style="3" customWidth="1"/>
    <col min="767" max="771" width="15.7265625" style="3" customWidth="1"/>
    <col min="772" max="1020" width="9.1796875" style="3"/>
    <col min="1021" max="1021" width="5.1796875" style="3" bestFit="1" customWidth="1"/>
    <col min="1022" max="1022" width="77.7265625" style="3" customWidth="1"/>
    <col min="1023" max="1027" width="15.7265625" style="3" customWidth="1"/>
    <col min="1028" max="1276" width="9.1796875" style="3"/>
    <col min="1277" max="1277" width="5.1796875" style="3" bestFit="1" customWidth="1"/>
    <col min="1278" max="1278" width="77.7265625" style="3" customWidth="1"/>
    <col min="1279" max="1283" width="15.7265625" style="3" customWidth="1"/>
    <col min="1284" max="1532" width="9.1796875" style="3"/>
    <col min="1533" max="1533" width="5.1796875" style="3" bestFit="1" customWidth="1"/>
    <col min="1534" max="1534" width="77.7265625" style="3" customWidth="1"/>
    <col min="1535" max="1539" width="15.7265625" style="3" customWidth="1"/>
    <col min="1540" max="1788" width="9.1796875" style="3"/>
    <col min="1789" max="1789" width="5.1796875" style="3" bestFit="1" customWidth="1"/>
    <col min="1790" max="1790" width="77.7265625" style="3" customWidth="1"/>
    <col min="1791" max="1795" width="15.7265625" style="3" customWidth="1"/>
    <col min="1796" max="2044" width="9.1796875" style="3"/>
    <col min="2045" max="2045" width="5.1796875" style="3" bestFit="1" customWidth="1"/>
    <col min="2046" max="2046" width="77.7265625" style="3" customWidth="1"/>
    <col min="2047" max="2051" width="15.7265625" style="3" customWidth="1"/>
    <col min="2052" max="2300" width="9.1796875" style="3"/>
    <col min="2301" max="2301" width="5.1796875" style="3" bestFit="1" customWidth="1"/>
    <col min="2302" max="2302" width="77.7265625" style="3" customWidth="1"/>
    <col min="2303" max="2307" width="15.7265625" style="3" customWidth="1"/>
    <col min="2308" max="2556" width="9.1796875" style="3"/>
    <col min="2557" max="2557" width="5.1796875" style="3" bestFit="1" customWidth="1"/>
    <col min="2558" max="2558" width="77.7265625" style="3" customWidth="1"/>
    <col min="2559" max="2563" width="15.7265625" style="3" customWidth="1"/>
    <col min="2564" max="2812" width="9.1796875" style="3"/>
    <col min="2813" max="2813" width="5.1796875" style="3" bestFit="1" customWidth="1"/>
    <col min="2814" max="2814" width="77.7265625" style="3" customWidth="1"/>
    <col min="2815" max="2819" width="15.7265625" style="3" customWidth="1"/>
    <col min="2820" max="3068" width="9.1796875" style="3"/>
    <col min="3069" max="3069" width="5.1796875" style="3" bestFit="1" customWidth="1"/>
    <col min="3070" max="3070" width="77.7265625" style="3" customWidth="1"/>
    <col min="3071" max="3075" width="15.7265625" style="3" customWidth="1"/>
    <col min="3076" max="3324" width="9.1796875" style="3"/>
    <col min="3325" max="3325" width="5.1796875" style="3" bestFit="1" customWidth="1"/>
    <col min="3326" max="3326" width="77.7265625" style="3" customWidth="1"/>
    <col min="3327" max="3331" width="15.7265625" style="3" customWidth="1"/>
    <col min="3332" max="3580" width="9.1796875" style="3"/>
    <col min="3581" max="3581" width="5.1796875" style="3" bestFit="1" customWidth="1"/>
    <col min="3582" max="3582" width="77.7265625" style="3" customWidth="1"/>
    <col min="3583" max="3587" width="15.7265625" style="3" customWidth="1"/>
    <col min="3588" max="3836" width="9.1796875" style="3"/>
    <col min="3837" max="3837" width="5.1796875" style="3" bestFit="1" customWidth="1"/>
    <col min="3838" max="3838" width="77.7265625" style="3" customWidth="1"/>
    <col min="3839" max="3843" width="15.7265625" style="3" customWidth="1"/>
    <col min="3844" max="4092" width="9.1796875" style="3"/>
    <col min="4093" max="4093" width="5.1796875" style="3" bestFit="1" customWidth="1"/>
    <col min="4094" max="4094" width="77.7265625" style="3" customWidth="1"/>
    <col min="4095" max="4099" width="15.7265625" style="3" customWidth="1"/>
    <col min="4100" max="4348" width="9.1796875" style="3"/>
    <col min="4349" max="4349" width="5.1796875" style="3" bestFit="1" customWidth="1"/>
    <col min="4350" max="4350" width="77.7265625" style="3" customWidth="1"/>
    <col min="4351" max="4355" width="15.7265625" style="3" customWidth="1"/>
    <col min="4356" max="4604" width="9.1796875" style="3"/>
    <col min="4605" max="4605" width="5.1796875" style="3" bestFit="1" customWidth="1"/>
    <col min="4606" max="4606" width="77.7265625" style="3" customWidth="1"/>
    <col min="4607" max="4611" width="15.7265625" style="3" customWidth="1"/>
    <col min="4612" max="4860" width="9.1796875" style="3"/>
    <col min="4861" max="4861" width="5.1796875" style="3" bestFit="1" customWidth="1"/>
    <col min="4862" max="4862" width="77.7265625" style="3" customWidth="1"/>
    <col min="4863" max="4867" width="15.7265625" style="3" customWidth="1"/>
    <col min="4868" max="5116" width="9.1796875" style="3"/>
    <col min="5117" max="5117" width="5.1796875" style="3" bestFit="1" customWidth="1"/>
    <col min="5118" max="5118" width="77.7265625" style="3" customWidth="1"/>
    <col min="5119" max="5123" width="15.7265625" style="3" customWidth="1"/>
    <col min="5124" max="5372" width="9.1796875" style="3"/>
    <col min="5373" max="5373" width="5.1796875" style="3" bestFit="1" customWidth="1"/>
    <col min="5374" max="5374" width="77.7265625" style="3" customWidth="1"/>
    <col min="5375" max="5379" width="15.7265625" style="3" customWidth="1"/>
    <col min="5380" max="5628" width="9.1796875" style="3"/>
    <col min="5629" max="5629" width="5.1796875" style="3" bestFit="1" customWidth="1"/>
    <col min="5630" max="5630" width="77.7265625" style="3" customWidth="1"/>
    <col min="5631" max="5635" width="15.7265625" style="3" customWidth="1"/>
    <col min="5636" max="5884" width="9.1796875" style="3"/>
    <col min="5885" max="5885" width="5.1796875" style="3" bestFit="1" customWidth="1"/>
    <col min="5886" max="5886" width="77.7265625" style="3" customWidth="1"/>
    <col min="5887" max="5891" width="15.7265625" style="3" customWidth="1"/>
    <col min="5892" max="6140" width="9.1796875" style="3"/>
    <col min="6141" max="6141" width="5.1796875" style="3" bestFit="1" customWidth="1"/>
    <col min="6142" max="6142" width="77.7265625" style="3" customWidth="1"/>
    <col min="6143" max="6147" width="15.7265625" style="3" customWidth="1"/>
    <col min="6148" max="6396" width="9.1796875" style="3"/>
    <col min="6397" max="6397" width="5.1796875" style="3" bestFit="1" customWidth="1"/>
    <col min="6398" max="6398" width="77.7265625" style="3" customWidth="1"/>
    <col min="6399" max="6403" width="15.7265625" style="3" customWidth="1"/>
    <col min="6404" max="6652" width="9.1796875" style="3"/>
    <col min="6653" max="6653" width="5.1796875" style="3" bestFit="1" customWidth="1"/>
    <col min="6654" max="6654" width="77.7265625" style="3" customWidth="1"/>
    <col min="6655" max="6659" width="15.7265625" style="3" customWidth="1"/>
    <col min="6660" max="6908" width="9.1796875" style="3"/>
    <col min="6909" max="6909" width="5.1796875" style="3" bestFit="1" customWidth="1"/>
    <col min="6910" max="6910" width="77.7265625" style="3" customWidth="1"/>
    <col min="6911" max="6915" width="15.7265625" style="3" customWidth="1"/>
    <col min="6916" max="7164" width="9.1796875" style="3"/>
    <col min="7165" max="7165" width="5.1796875" style="3" bestFit="1" customWidth="1"/>
    <col min="7166" max="7166" width="77.7265625" style="3" customWidth="1"/>
    <col min="7167" max="7171" width="15.7265625" style="3" customWidth="1"/>
    <col min="7172" max="7420" width="9.1796875" style="3"/>
    <col min="7421" max="7421" width="5.1796875" style="3" bestFit="1" customWidth="1"/>
    <col min="7422" max="7422" width="77.7265625" style="3" customWidth="1"/>
    <col min="7423" max="7427" width="15.7265625" style="3" customWidth="1"/>
    <col min="7428" max="7676" width="9.1796875" style="3"/>
    <col min="7677" max="7677" width="5.1796875" style="3" bestFit="1" customWidth="1"/>
    <col min="7678" max="7678" width="77.7265625" style="3" customWidth="1"/>
    <col min="7679" max="7683" width="15.7265625" style="3" customWidth="1"/>
    <col min="7684" max="7932" width="9.1796875" style="3"/>
    <col min="7933" max="7933" width="5.1796875" style="3" bestFit="1" customWidth="1"/>
    <col min="7934" max="7934" width="77.7265625" style="3" customWidth="1"/>
    <col min="7935" max="7939" width="15.7265625" style="3" customWidth="1"/>
    <col min="7940" max="8188" width="9.1796875" style="3"/>
    <col min="8189" max="8189" width="5.1796875" style="3" bestFit="1" customWidth="1"/>
    <col min="8190" max="8190" width="77.7265625" style="3" customWidth="1"/>
    <col min="8191" max="8195" width="15.7265625" style="3" customWidth="1"/>
    <col min="8196" max="8444" width="9.1796875" style="3"/>
    <col min="8445" max="8445" width="5.1796875" style="3" bestFit="1" customWidth="1"/>
    <col min="8446" max="8446" width="77.7265625" style="3" customWidth="1"/>
    <col min="8447" max="8451" width="15.7265625" style="3" customWidth="1"/>
    <col min="8452" max="8700" width="9.1796875" style="3"/>
    <col min="8701" max="8701" width="5.1796875" style="3" bestFit="1" customWidth="1"/>
    <col min="8702" max="8702" width="77.7265625" style="3" customWidth="1"/>
    <col min="8703" max="8707" width="15.7265625" style="3" customWidth="1"/>
    <col min="8708" max="8956" width="9.1796875" style="3"/>
    <col min="8957" max="8957" width="5.1796875" style="3" bestFit="1" customWidth="1"/>
    <col min="8958" max="8958" width="77.7265625" style="3" customWidth="1"/>
    <col min="8959" max="8963" width="15.7265625" style="3" customWidth="1"/>
    <col min="8964" max="9212" width="9.1796875" style="3"/>
    <col min="9213" max="9213" width="5.1796875" style="3" bestFit="1" customWidth="1"/>
    <col min="9214" max="9214" width="77.7265625" style="3" customWidth="1"/>
    <col min="9215" max="9219" width="15.7265625" style="3" customWidth="1"/>
    <col min="9220" max="9468" width="9.1796875" style="3"/>
    <col min="9469" max="9469" width="5.1796875" style="3" bestFit="1" customWidth="1"/>
    <col min="9470" max="9470" width="77.7265625" style="3" customWidth="1"/>
    <col min="9471" max="9475" width="15.7265625" style="3" customWidth="1"/>
    <col min="9476" max="9724" width="9.1796875" style="3"/>
    <col min="9725" max="9725" width="5.1796875" style="3" bestFit="1" customWidth="1"/>
    <col min="9726" max="9726" width="77.7265625" style="3" customWidth="1"/>
    <col min="9727" max="9731" width="15.7265625" style="3" customWidth="1"/>
    <col min="9732" max="9980" width="9.1796875" style="3"/>
    <col min="9981" max="9981" width="5.1796875" style="3" bestFit="1" customWidth="1"/>
    <col min="9982" max="9982" width="77.7265625" style="3" customWidth="1"/>
    <col min="9983" max="9987" width="15.7265625" style="3" customWidth="1"/>
    <col min="9988" max="10236" width="9.1796875" style="3"/>
    <col min="10237" max="10237" width="5.1796875" style="3" bestFit="1" customWidth="1"/>
    <col min="10238" max="10238" width="77.7265625" style="3" customWidth="1"/>
    <col min="10239" max="10243" width="15.7265625" style="3" customWidth="1"/>
    <col min="10244" max="10492" width="9.1796875" style="3"/>
    <col min="10493" max="10493" width="5.1796875" style="3" bestFit="1" customWidth="1"/>
    <col min="10494" max="10494" width="77.7265625" style="3" customWidth="1"/>
    <col min="10495" max="10499" width="15.7265625" style="3" customWidth="1"/>
    <col min="10500" max="10748" width="9.1796875" style="3"/>
    <col min="10749" max="10749" width="5.1796875" style="3" bestFit="1" customWidth="1"/>
    <col min="10750" max="10750" width="77.7265625" style="3" customWidth="1"/>
    <col min="10751" max="10755" width="15.7265625" style="3" customWidth="1"/>
    <col min="10756" max="11004" width="9.1796875" style="3"/>
    <col min="11005" max="11005" width="5.1796875" style="3" bestFit="1" customWidth="1"/>
    <col min="11006" max="11006" width="77.7265625" style="3" customWidth="1"/>
    <col min="11007" max="11011" width="15.7265625" style="3" customWidth="1"/>
    <col min="11012" max="11260" width="9.1796875" style="3"/>
    <col min="11261" max="11261" width="5.1796875" style="3" bestFit="1" customWidth="1"/>
    <col min="11262" max="11262" width="77.7265625" style="3" customWidth="1"/>
    <col min="11263" max="11267" width="15.7265625" style="3" customWidth="1"/>
    <col min="11268" max="11516" width="9.1796875" style="3"/>
    <col min="11517" max="11517" width="5.1796875" style="3" bestFit="1" customWidth="1"/>
    <col min="11518" max="11518" width="77.7265625" style="3" customWidth="1"/>
    <col min="11519" max="11523" width="15.7265625" style="3" customWidth="1"/>
    <col min="11524" max="11772" width="9.1796875" style="3"/>
    <col min="11773" max="11773" width="5.1796875" style="3" bestFit="1" customWidth="1"/>
    <col min="11774" max="11774" width="77.7265625" style="3" customWidth="1"/>
    <col min="11775" max="11779" width="15.7265625" style="3" customWidth="1"/>
    <col min="11780" max="12028" width="9.1796875" style="3"/>
    <col min="12029" max="12029" width="5.1796875" style="3" bestFit="1" customWidth="1"/>
    <col min="12030" max="12030" width="77.7265625" style="3" customWidth="1"/>
    <col min="12031" max="12035" width="15.7265625" style="3" customWidth="1"/>
    <col min="12036" max="12284" width="9.1796875" style="3"/>
    <col min="12285" max="12285" width="5.1796875" style="3" bestFit="1" customWidth="1"/>
    <col min="12286" max="12286" width="77.7265625" style="3" customWidth="1"/>
    <col min="12287" max="12291" width="15.7265625" style="3" customWidth="1"/>
    <col min="12292" max="12540" width="9.1796875" style="3"/>
    <col min="12541" max="12541" width="5.1796875" style="3" bestFit="1" customWidth="1"/>
    <col min="12542" max="12542" width="77.7265625" style="3" customWidth="1"/>
    <col min="12543" max="12547" width="15.7265625" style="3" customWidth="1"/>
    <col min="12548" max="12796" width="9.1796875" style="3"/>
    <col min="12797" max="12797" width="5.1796875" style="3" bestFit="1" customWidth="1"/>
    <col min="12798" max="12798" width="77.7265625" style="3" customWidth="1"/>
    <col min="12799" max="12803" width="15.7265625" style="3" customWidth="1"/>
    <col min="12804" max="13052" width="9.1796875" style="3"/>
    <col min="13053" max="13053" width="5.1796875" style="3" bestFit="1" customWidth="1"/>
    <col min="13054" max="13054" width="77.7265625" style="3" customWidth="1"/>
    <col min="13055" max="13059" width="15.7265625" style="3" customWidth="1"/>
    <col min="13060" max="13308" width="9.1796875" style="3"/>
    <col min="13309" max="13309" width="5.1796875" style="3" bestFit="1" customWidth="1"/>
    <col min="13310" max="13310" width="77.7265625" style="3" customWidth="1"/>
    <col min="13311" max="13315" width="15.7265625" style="3" customWidth="1"/>
    <col min="13316" max="13564" width="9.1796875" style="3"/>
    <col min="13565" max="13565" width="5.1796875" style="3" bestFit="1" customWidth="1"/>
    <col min="13566" max="13566" width="77.7265625" style="3" customWidth="1"/>
    <col min="13567" max="13571" width="15.7265625" style="3" customWidth="1"/>
    <col min="13572" max="13820" width="9.1796875" style="3"/>
    <col min="13821" max="13821" width="5.1796875" style="3" bestFit="1" customWidth="1"/>
    <col min="13822" max="13822" width="77.7265625" style="3" customWidth="1"/>
    <col min="13823" max="13827" width="15.7265625" style="3" customWidth="1"/>
    <col min="13828" max="14076" width="9.1796875" style="3"/>
    <col min="14077" max="14077" width="5.1796875" style="3" bestFit="1" customWidth="1"/>
    <col min="14078" max="14078" width="77.7265625" style="3" customWidth="1"/>
    <col min="14079" max="14083" width="15.7265625" style="3" customWidth="1"/>
    <col min="14084" max="14332" width="9.1796875" style="3"/>
    <col min="14333" max="14333" width="5.1796875" style="3" bestFit="1" customWidth="1"/>
    <col min="14334" max="14334" width="77.7265625" style="3" customWidth="1"/>
    <col min="14335" max="14339" width="15.7265625" style="3" customWidth="1"/>
    <col min="14340" max="14588" width="9.1796875" style="3"/>
    <col min="14589" max="14589" width="5.1796875" style="3" bestFit="1" customWidth="1"/>
    <col min="14590" max="14590" width="77.7265625" style="3" customWidth="1"/>
    <col min="14591" max="14595" width="15.7265625" style="3" customWidth="1"/>
    <col min="14596" max="14844" width="9.1796875" style="3"/>
    <col min="14845" max="14845" width="5.1796875" style="3" bestFit="1" customWidth="1"/>
    <col min="14846" max="14846" width="77.7265625" style="3" customWidth="1"/>
    <col min="14847" max="14851" width="15.7265625" style="3" customWidth="1"/>
    <col min="14852" max="15100" width="9.1796875" style="3"/>
    <col min="15101" max="15101" width="5.1796875" style="3" bestFit="1" customWidth="1"/>
    <col min="15102" max="15102" width="77.7265625" style="3" customWidth="1"/>
    <col min="15103" max="15107" width="15.7265625" style="3" customWidth="1"/>
    <col min="15108" max="15356" width="9.1796875" style="3"/>
    <col min="15357" max="15357" width="5.1796875" style="3" bestFit="1" customWidth="1"/>
    <col min="15358" max="15358" width="77.7265625" style="3" customWidth="1"/>
    <col min="15359" max="15363" width="15.7265625" style="3" customWidth="1"/>
    <col min="15364" max="15612" width="9.1796875" style="3"/>
    <col min="15613" max="15613" width="5.1796875" style="3" bestFit="1" customWidth="1"/>
    <col min="15614" max="15614" width="77.7265625" style="3" customWidth="1"/>
    <col min="15615" max="15619" width="15.7265625" style="3" customWidth="1"/>
    <col min="15620" max="15868" width="9.1796875" style="3"/>
    <col min="15869" max="15869" width="5.1796875" style="3" bestFit="1" customWidth="1"/>
    <col min="15870" max="15870" width="77.7265625" style="3" customWidth="1"/>
    <col min="15871" max="15875" width="15.7265625" style="3" customWidth="1"/>
    <col min="15876" max="16124" width="9.1796875" style="3"/>
    <col min="16125" max="16125" width="5.1796875" style="3" bestFit="1" customWidth="1"/>
    <col min="16126" max="16126" width="77.7265625" style="3" customWidth="1"/>
    <col min="16127" max="16131" width="15.7265625" style="3" customWidth="1"/>
    <col min="16132" max="16384" width="9.1796875" style="3"/>
  </cols>
  <sheetData>
    <row r="1" spans="1:8" ht="40.5" customHeight="1" x14ac:dyDescent="0.35">
      <c r="A1" s="29" t="s">
        <v>51</v>
      </c>
      <c r="B1" s="29"/>
      <c r="C1" s="29"/>
      <c r="D1" s="29"/>
      <c r="E1" s="29"/>
      <c r="F1" s="29"/>
      <c r="G1" s="29"/>
    </row>
    <row r="2" spans="1:8" x14ac:dyDescent="0.35">
      <c r="A2" s="2"/>
      <c r="B2" s="4"/>
      <c r="C2" s="4"/>
      <c r="D2" s="4"/>
      <c r="E2" s="4"/>
      <c r="F2" s="4"/>
    </row>
    <row r="3" spans="1:8" x14ac:dyDescent="0.35">
      <c r="D3" s="3"/>
      <c r="E3" s="1"/>
      <c r="F3" s="1" t="s">
        <v>0</v>
      </c>
    </row>
    <row r="4" spans="1:8" s="4" customFormat="1" ht="23.25" customHeight="1" x14ac:dyDescent="0.3">
      <c r="A4" s="6" t="s">
        <v>1</v>
      </c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spans="1:8" x14ac:dyDescent="0.35">
      <c r="A5" s="8" t="s">
        <v>8</v>
      </c>
      <c r="B5" s="9" t="s">
        <v>9</v>
      </c>
      <c r="C5" s="10">
        <f>SUM(C6:C34)</f>
        <v>691420000</v>
      </c>
      <c r="D5" s="10">
        <f>SUM(D6:D34)</f>
        <v>1025350000</v>
      </c>
      <c r="E5" s="10">
        <f>SUM(E6:E34)</f>
        <v>882465000</v>
      </c>
      <c r="F5" s="10">
        <f>SUM(F6:F34)</f>
        <v>781100000</v>
      </c>
      <c r="G5" s="10">
        <f>SUM(G6:G34)</f>
        <v>460150000</v>
      </c>
      <c r="H5" s="5">
        <f>SUM(C5:G5)</f>
        <v>3840485000</v>
      </c>
    </row>
    <row r="6" spans="1:8" x14ac:dyDescent="0.35">
      <c r="A6" s="11">
        <v>1</v>
      </c>
      <c r="B6" s="12" t="s">
        <v>10</v>
      </c>
      <c r="C6" s="13"/>
      <c r="D6" s="13">
        <v>336300000</v>
      </c>
      <c r="E6" s="13">
        <v>225000000</v>
      </c>
      <c r="F6" s="13">
        <v>390000000</v>
      </c>
      <c r="G6" s="13"/>
    </row>
    <row r="7" spans="1:8" x14ac:dyDescent="0.35">
      <c r="A7" s="11">
        <v>2</v>
      </c>
      <c r="B7" s="14" t="s">
        <v>11</v>
      </c>
      <c r="C7" s="13"/>
      <c r="D7" s="13"/>
      <c r="E7" s="13"/>
      <c r="F7" s="13">
        <v>9300000</v>
      </c>
      <c r="G7" s="13"/>
    </row>
    <row r="8" spans="1:8" x14ac:dyDescent="0.35">
      <c r="A8" s="11">
        <v>3</v>
      </c>
      <c r="B8" s="12" t="s">
        <v>12</v>
      </c>
      <c r="C8" s="13"/>
      <c r="D8" s="13">
        <v>89000000</v>
      </c>
      <c r="E8" s="13"/>
      <c r="F8" s="13"/>
      <c r="G8" s="13"/>
    </row>
    <row r="9" spans="1:8" x14ac:dyDescent="0.35">
      <c r="A9" s="11">
        <v>4</v>
      </c>
      <c r="B9" s="12" t="s">
        <v>13</v>
      </c>
      <c r="C9" s="13"/>
      <c r="D9" s="13"/>
      <c r="E9" s="13">
        <f>900000+61200000+900000</f>
        <v>63000000</v>
      </c>
      <c r="F9" s="13"/>
      <c r="G9" s="13">
        <v>1200000</v>
      </c>
    </row>
    <row r="10" spans="1:8" ht="35.25" customHeight="1" x14ac:dyDescent="0.35">
      <c r="A10" s="11">
        <v>5</v>
      </c>
      <c r="B10" s="12" t="s">
        <v>14</v>
      </c>
      <c r="C10" s="13">
        <f>3200000+6400000*2</f>
        <v>16000000</v>
      </c>
      <c r="D10" s="13">
        <f>2600000*15</f>
        <v>39000000</v>
      </c>
      <c r="E10" s="13">
        <f>1400000*3+15600000+15400000</f>
        <v>35200000</v>
      </c>
      <c r="F10" s="13">
        <v>10300000</v>
      </c>
      <c r="G10" s="13">
        <f>1400000+4500000</f>
        <v>5900000</v>
      </c>
    </row>
    <row r="11" spans="1:8" x14ac:dyDescent="0.35">
      <c r="A11" s="11">
        <v>6</v>
      </c>
      <c r="B11" s="12" t="s">
        <v>15</v>
      </c>
      <c r="C11" s="13">
        <f>7000000+31460000+31460000+22400000+352800000</f>
        <v>445120000</v>
      </c>
      <c r="D11" s="13">
        <f>39050000+7000000</f>
        <v>46050000</v>
      </c>
      <c r="E11" s="13">
        <f>40740000+226675000</f>
        <v>267415000</v>
      </c>
      <c r="F11" s="13"/>
      <c r="G11" s="15">
        <f>1700000+3400000+8700000</f>
        <v>13800000</v>
      </c>
    </row>
    <row r="12" spans="1:8" ht="31" x14ac:dyDescent="0.35">
      <c r="A12" s="11">
        <v>7</v>
      </c>
      <c r="B12" s="12" t="s">
        <v>16</v>
      </c>
      <c r="C12" s="13">
        <v>39000000</v>
      </c>
      <c r="D12" s="13"/>
      <c r="E12" s="13"/>
      <c r="F12" s="13"/>
      <c r="G12" s="13"/>
    </row>
    <row r="13" spans="1:8" x14ac:dyDescent="0.35">
      <c r="A13" s="11">
        <v>8</v>
      </c>
      <c r="B13" s="12" t="s">
        <v>17</v>
      </c>
      <c r="C13" s="13">
        <v>3500000</v>
      </c>
      <c r="D13" s="13">
        <f>273000000+220500000</f>
        <v>493500000</v>
      </c>
      <c r="E13" s="13"/>
      <c r="F13" s="13">
        <v>361000000</v>
      </c>
      <c r="G13" s="13"/>
    </row>
    <row r="14" spans="1:8" x14ac:dyDescent="0.35">
      <c r="A14" s="11">
        <v>9</v>
      </c>
      <c r="B14" s="12" t="s">
        <v>18</v>
      </c>
      <c r="C14" s="13">
        <v>165000000</v>
      </c>
      <c r="D14" s="13"/>
      <c r="E14" s="13"/>
      <c r="F14" s="13"/>
      <c r="G14" s="13"/>
    </row>
    <row r="15" spans="1:8" x14ac:dyDescent="0.35">
      <c r="A15" s="11">
        <v>10</v>
      </c>
      <c r="B15" s="12" t="s">
        <v>19</v>
      </c>
      <c r="C15" s="13">
        <v>20000000</v>
      </c>
      <c r="D15" s="13"/>
      <c r="E15" s="13"/>
      <c r="F15" s="13"/>
      <c r="G15" s="13"/>
    </row>
    <row r="16" spans="1:8" x14ac:dyDescent="0.35">
      <c r="A16" s="11">
        <v>11</v>
      </c>
      <c r="B16" s="12" t="s">
        <v>20</v>
      </c>
      <c r="C16" s="13">
        <v>2800000</v>
      </c>
      <c r="D16" s="13"/>
      <c r="E16" s="13"/>
      <c r="F16" s="13"/>
      <c r="G16" s="13"/>
    </row>
    <row r="17" spans="1:7" x14ac:dyDescent="0.35">
      <c r="A17" s="11">
        <v>12</v>
      </c>
      <c r="B17" s="16" t="s">
        <v>21</v>
      </c>
      <c r="C17" s="13"/>
      <c r="D17" s="13">
        <v>8700000</v>
      </c>
      <c r="E17" s="13"/>
      <c r="F17" s="13"/>
      <c r="G17" s="13"/>
    </row>
    <row r="18" spans="1:7" x14ac:dyDescent="0.35">
      <c r="A18" s="11">
        <v>13</v>
      </c>
      <c r="B18" s="14" t="s">
        <v>22</v>
      </c>
      <c r="C18" s="13"/>
      <c r="D18" s="13">
        <f>1400000*8</f>
        <v>11200000</v>
      </c>
      <c r="E18" s="13">
        <f>1400000*2+2000000*2</f>
        <v>6800000</v>
      </c>
      <c r="F18" s="13"/>
      <c r="G18" s="13">
        <f>26250000+8000000</f>
        <v>34250000</v>
      </c>
    </row>
    <row r="19" spans="1:7" x14ac:dyDescent="0.35">
      <c r="A19" s="11">
        <v>14</v>
      </c>
      <c r="B19" s="14" t="s">
        <v>23</v>
      </c>
      <c r="C19" s="13"/>
      <c r="D19" s="13">
        <v>1600000</v>
      </c>
      <c r="E19" s="13"/>
      <c r="F19" s="13"/>
      <c r="G19" s="13"/>
    </row>
    <row r="20" spans="1:7" x14ac:dyDescent="0.35">
      <c r="A20" s="11">
        <v>15</v>
      </c>
      <c r="B20" s="14" t="s">
        <v>24</v>
      </c>
      <c r="C20" s="13"/>
      <c r="D20" s="13"/>
      <c r="E20" s="13">
        <v>10000000</v>
      </c>
      <c r="F20" s="13"/>
      <c r="G20" s="13"/>
    </row>
    <row r="21" spans="1:7" x14ac:dyDescent="0.35">
      <c r="A21" s="11">
        <v>16</v>
      </c>
      <c r="B21" s="14" t="s">
        <v>25</v>
      </c>
      <c r="C21" s="13"/>
      <c r="D21" s="13"/>
      <c r="E21" s="13">
        <v>11400000</v>
      </c>
      <c r="F21" s="13">
        <v>4500000</v>
      </c>
      <c r="G21" s="13"/>
    </row>
    <row r="22" spans="1:7" x14ac:dyDescent="0.35">
      <c r="A22" s="11">
        <v>17</v>
      </c>
      <c r="B22" s="14" t="s">
        <v>26</v>
      </c>
      <c r="C22" s="13"/>
      <c r="D22" s="13"/>
      <c r="E22" s="13">
        <v>47500000</v>
      </c>
      <c r="F22" s="13"/>
      <c r="G22" s="13"/>
    </row>
    <row r="23" spans="1:7" x14ac:dyDescent="0.35">
      <c r="A23" s="11">
        <v>18</v>
      </c>
      <c r="B23" s="14" t="s">
        <v>27</v>
      </c>
      <c r="C23" s="13"/>
      <c r="D23" s="13"/>
      <c r="E23" s="13">
        <v>54000000</v>
      </c>
      <c r="F23" s="13"/>
      <c r="G23" s="13"/>
    </row>
    <row r="24" spans="1:7" x14ac:dyDescent="0.35">
      <c r="A24" s="11">
        <v>19</v>
      </c>
      <c r="B24" s="14" t="s">
        <v>28</v>
      </c>
      <c r="C24" s="13"/>
      <c r="D24" s="13"/>
      <c r="E24" s="13">
        <v>65000000</v>
      </c>
      <c r="F24" s="13"/>
      <c r="G24" s="13"/>
    </row>
    <row r="25" spans="1:7" x14ac:dyDescent="0.35">
      <c r="A25" s="11">
        <v>20</v>
      </c>
      <c r="B25" s="14" t="s">
        <v>29</v>
      </c>
      <c r="C25" s="13"/>
      <c r="D25" s="13"/>
      <c r="E25" s="13">
        <f>42750000+40000000</f>
        <v>82750000</v>
      </c>
      <c r="F25" s="13"/>
      <c r="G25" s="13"/>
    </row>
    <row r="26" spans="1:7" x14ac:dyDescent="0.35">
      <c r="A26" s="11">
        <v>21</v>
      </c>
      <c r="B26" s="14" t="s">
        <v>30</v>
      </c>
      <c r="C26" s="13"/>
      <c r="D26" s="13"/>
      <c r="E26" s="13">
        <v>1400000</v>
      </c>
      <c r="F26" s="13"/>
      <c r="G26" s="13"/>
    </row>
    <row r="27" spans="1:7" ht="31" x14ac:dyDescent="0.35">
      <c r="A27" s="11">
        <v>22</v>
      </c>
      <c r="B27" s="12" t="s">
        <v>31</v>
      </c>
      <c r="C27" s="13"/>
      <c r="D27" s="13"/>
      <c r="E27" s="13">
        <v>13000000</v>
      </c>
      <c r="F27" s="13"/>
      <c r="G27" s="13"/>
    </row>
    <row r="28" spans="1:7" x14ac:dyDescent="0.35">
      <c r="A28" s="11">
        <v>23</v>
      </c>
      <c r="B28" s="12" t="s">
        <v>32</v>
      </c>
      <c r="C28" s="13"/>
      <c r="D28" s="13"/>
      <c r="E28" s="13"/>
      <c r="F28" s="13">
        <v>6000000</v>
      </c>
      <c r="G28" s="13"/>
    </row>
    <row r="29" spans="1:7" ht="31" x14ac:dyDescent="0.35">
      <c r="A29" s="11">
        <v>24</v>
      </c>
      <c r="B29" s="12" t="s">
        <v>33</v>
      </c>
      <c r="C29" s="13"/>
      <c r="D29" s="13"/>
      <c r="E29" s="13"/>
      <c r="F29" s="13"/>
      <c r="G29" s="30">
        <f>296000000+5000000+6000000</f>
        <v>307000000</v>
      </c>
    </row>
    <row r="30" spans="1:7" x14ac:dyDescent="0.35">
      <c r="A30" s="11">
        <v>25</v>
      </c>
      <c r="B30" s="12" t="s">
        <v>34</v>
      </c>
      <c r="C30" s="13"/>
      <c r="D30" s="13"/>
      <c r="E30" s="13"/>
      <c r="F30" s="13"/>
      <c r="G30" s="31"/>
    </row>
    <row r="31" spans="1:7" x14ac:dyDescent="0.35">
      <c r="A31" s="11">
        <v>26</v>
      </c>
      <c r="B31" s="12" t="s">
        <v>35</v>
      </c>
      <c r="C31" s="13"/>
      <c r="D31" s="13"/>
      <c r="E31" s="13"/>
      <c r="F31" s="13"/>
      <c r="G31" s="31"/>
    </row>
    <row r="32" spans="1:7" ht="31" x14ac:dyDescent="0.35">
      <c r="A32" s="11">
        <v>27</v>
      </c>
      <c r="B32" s="12" t="s">
        <v>36</v>
      </c>
      <c r="C32" s="13"/>
      <c r="D32" s="13"/>
      <c r="E32" s="13"/>
      <c r="F32" s="13"/>
      <c r="G32" s="32"/>
    </row>
    <row r="33" spans="1:8" ht="31" x14ac:dyDescent="0.35">
      <c r="A33" s="11">
        <v>28</v>
      </c>
      <c r="B33" s="12" t="s">
        <v>37</v>
      </c>
      <c r="C33" s="13"/>
      <c r="D33" s="13"/>
      <c r="E33" s="13"/>
      <c r="F33" s="13"/>
      <c r="G33" s="30">
        <v>98000000</v>
      </c>
    </row>
    <row r="34" spans="1:8" ht="31" x14ac:dyDescent="0.35">
      <c r="A34" s="11">
        <v>29</v>
      </c>
      <c r="B34" s="12" t="s">
        <v>38</v>
      </c>
      <c r="C34" s="13"/>
      <c r="D34" s="13"/>
      <c r="E34" s="13"/>
      <c r="F34" s="13"/>
      <c r="G34" s="32"/>
    </row>
    <row r="35" spans="1:8" s="17" customFormat="1" ht="15" x14ac:dyDescent="0.3">
      <c r="A35" s="8" t="s">
        <v>39</v>
      </c>
      <c r="B35" s="9" t="s">
        <v>40</v>
      </c>
      <c r="C35" s="10">
        <f>C36+C39</f>
        <v>619035000</v>
      </c>
      <c r="D35" s="10">
        <f>D36+D39</f>
        <v>594422750</v>
      </c>
      <c r="E35" s="10">
        <f t="shared" ref="E35:G35" si="0">E36+E39</f>
        <v>462061000</v>
      </c>
      <c r="F35" s="10">
        <f t="shared" si="0"/>
        <v>845555000</v>
      </c>
      <c r="G35" s="10">
        <f t="shared" si="0"/>
        <v>1522366300</v>
      </c>
      <c r="H35" s="26">
        <f>SUM(C35:G35)</f>
        <v>4043440050</v>
      </c>
    </row>
    <row r="36" spans="1:8" s="21" customFormat="1" x14ac:dyDescent="0.35">
      <c r="A36" s="18">
        <v>1</v>
      </c>
      <c r="B36" s="19" t="s">
        <v>41</v>
      </c>
      <c r="C36" s="20">
        <f>C37+C38</f>
        <v>619035000</v>
      </c>
      <c r="D36" s="20">
        <f>D37+D38</f>
        <v>594422750</v>
      </c>
      <c r="E36" s="20">
        <f t="shared" ref="E36:G36" si="1">E37+E38</f>
        <v>462061000</v>
      </c>
      <c r="F36" s="20">
        <f t="shared" si="1"/>
        <v>845555000</v>
      </c>
      <c r="G36" s="20">
        <f t="shared" si="1"/>
        <v>1522366300</v>
      </c>
      <c r="H36" s="26">
        <f t="shared" ref="H36:H40" si="2">SUM(C36:G36)</f>
        <v>4043440050</v>
      </c>
    </row>
    <row r="37" spans="1:8" s="17" customFormat="1" x14ac:dyDescent="0.35">
      <c r="A37" s="22"/>
      <c r="B37" s="23" t="s">
        <v>42</v>
      </c>
      <c r="C37" s="13">
        <f>'[1]HT HP '!G100</f>
        <v>405560000</v>
      </c>
      <c r="D37" s="13">
        <f>'[1]HT HP '!G123</f>
        <v>288197750</v>
      </c>
      <c r="E37" s="13">
        <v>185236000</v>
      </c>
      <c r="F37" s="13">
        <f>36250000+152685000+18125000+18125000+41000000+17000000+17625000+23000000+10435000*2</f>
        <v>344680000</v>
      </c>
      <c r="G37" s="13">
        <f>583091300+33900000</f>
        <v>616991300</v>
      </c>
      <c r="H37" s="26">
        <f t="shared" si="2"/>
        <v>1840665050</v>
      </c>
    </row>
    <row r="38" spans="1:8" s="17" customFormat="1" x14ac:dyDescent="0.35">
      <c r="A38" s="22"/>
      <c r="B38" s="23" t="s">
        <v>43</v>
      </c>
      <c r="C38" s="13">
        <v>213475000</v>
      </c>
      <c r="D38" s="13">
        <v>306225000</v>
      </c>
      <c r="E38" s="13">
        <v>276825000</v>
      </c>
      <c r="F38" s="13">
        <v>500875000</v>
      </c>
      <c r="G38" s="13">
        <v>905375000</v>
      </c>
      <c r="H38" s="26">
        <f t="shared" si="2"/>
        <v>2202775000</v>
      </c>
    </row>
    <row r="39" spans="1:8" s="21" customFormat="1" x14ac:dyDescent="0.35">
      <c r="A39" s="18">
        <v>2</v>
      </c>
      <c r="B39" s="19" t="s">
        <v>44</v>
      </c>
      <c r="C39" s="20"/>
      <c r="D39" s="20"/>
      <c r="E39" s="20"/>
      <c r="F39" s="20"/>
      <c r="G39" s="20"/>
      <c r="H39" s="26">
        <f t="shared" si="2"/>
        <v>0</v>
      </c>
    </row>
    <row r="40" spans="1:8" s="17" customFormat="1" ht="15" x14ac:dyDescent="0.3">
      <c r="A40" s="24"/>
      <c r="B40" s="22" t="s">
        <v>45</v>
      </c>
      <c r="C40" s="10">
        <f>C5+C35</f>
        <v>1310455000</v>
      </c>
      <c r="D40" s="10">
        <f>D5+D35</f>
        <v>1619772750</v>
      </c>
      <c r="E40" s="10">
        <f>E5+E35</f>
        <v>1344526000</v>
      </c>
      <c r="F40" s="10">
        <f>F5+F35</f>
        <v>1626655000</v>
      </c>
      <c r="G40" s="10">
        <f>G5+G35</f>
        <v>1982516300</v>
      </c>
      <c r="H40" s="26">
        <f t="shared" si="2"/>
        <v>7883925050</v>
      </c>
    </row>
    <row r="42" spans="1:8" x14ac:dyDescent="0.35">
      <c r="D42" s="25"/>
      <c r="E42" s="33" t="s">
        <v>46</v>
      </c>
      <c r="F42" s="33"/>
      <c r="G42" s="33"/>
    </row>
    <row r="43" spans="1:8" s="17" customFormat="1" ht="15" x14ac:dyDescent="0.3">
      <c r="B43" s="4" t="s">
        <v>47</v>
      </c>
      <c r="D43" s="26"/>
      <c r="E43" s="34" t="s">
        <v>48</v>
      </c>
      <c r="F43" s="34"/>
      <c r="G43" s="34"/>
    </row>
    <row r="44" spans="1:8" x14ac:dyDescent="0.35">
      <c r="E44" s="5"/>
    </row>
    <row r="45" spans="1:8" x14ac:dyDescent="0.35">
      <c r="E45" s="5"/>
    </row>
    <row r="46" spans="1:8" x14ac:dyDescent="0.35">
      <c r="E46" s="5"/>
    </row>
    <row r="47" spans="1:8" x14ac:dyDescent="0.35">
      <c r="B47" s="27" t="s">
        <v>49</v>
      </c>
      <c r="E47" s="28" t="s">
        <v>50</v>
      </c>
      <c r="F47" s="28"/>
      <c r="G47" s="28"/>
    </row>
  </sheetData>
  <mergeCells count="6">
    <mergeCell ref="E47:G47"/>
    <mergeCell ref="A1:G1"/>
    <mergeCell ref="G29:G32"/>
    <mergeCell ref="G33:G34"/>
    <mergeCell ref="E42:G42"/>
    <mergeCell ref="E43:G43"/>
  </mergeCells>
  <printOptions horizontalCentered="1"/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ĐT&amp;PT đội ngũ</vt:lpstr>
      <vt:lpstr>'ĐT&amp;PT đội ngũ'!Print_Titles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Pham Duc Tho</cp:lastModifiedBy>
  <dcterms:created xsi:type="dcterms:W3CDTF">2026-04-01T09:01:41Z</dcterms:created>
  <dcterms:modified xsi:type="dcterms:W3CDTF">2026-04-27T08:00:02Z</dcterms:modified>
</cp:coreProperties>
</file>